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har\OneDrive\Desktop\Club pics 2023\"/>
    </mc:Choice>
  </mc:AlternateContent>
  <xr:revisionPtr revIDLastSave="0" documentId="8_{BC7066A5-9770-49FA-8C21-D39B4C5566DB}" xr6:coauthVersionLast="47" xr6:coauthVersionMax="47" xr10:uidLastSave="{00000000-0000-0000-0000-000000000000}"/>
  <bookViews>
    <workbookView xWindow="1170" yWindow="1170" windowWidth="20445" windowHeight="13650" xr2:uid="{00000000-000D-0000-FFFF-FFFF00000000}"/>
  </bookViews>
  <sheets>
    <sheet name="Club Member Standings" sheetId="3" r:id="rId1"/>
    <sheet name="Tournament Points" sheetId="1" r:id="rId2"/>
    <sheet name="Meeting Points" sheetId="2" r:id="rId3"/>
    <sheet name="Member Summary" sheetId="4" r:id="rId4"/>
    <sheet name="Classic Pairings" sheetId="5" r:id="rId5"/>
  </sheets>
  <definedNames>
    <definedName name="_xlnm._FilterDatabase" localSheetId="3" hidden="1">'Member Summary'!$A$1:$H$26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4" l="1"/>
  <c r="C21" i="1"/>
  <c r="D7" i="4" s="1"/>
  <c r="B21" i="1"/>
  <c r="E7" i="4" s="1"/>
  <c r="C10" i="1"/>
  <c r="D8" i="4" s="1"/>
  <c r="B10" i="1"/>
  <c r="E8" i="4" s="1"/>
  <c r="C15" i="3" s="1"/>
  <c r="B10" i="2"/>
  <c r="B9" i="2"/>
  <c r="C7" i="4" s="1"/>
  <c r="B13" i="2"/>
  <c r="B25" i="1"/>
  <c r="E14" i="4" s="1"/>
  <c r="H7" i="3" s="1"/>
  <c r="C25" i="1"/>
  <c r="D14" i="4" s="1"/>
  <c r="B18" i="2"/>
  <c r="C14" i="4" s="1"/>
  <c r="B6" i="2"/>
  <c r="C4" i="4" s="1"/>
  <c r="C22" i="1"/>
  <c r="D9" i="4" s="1"/>
  <c r="C23" i="1"/>
  <c r="D10" i="4" s="1"/>
  <c r="C24" i="1"/>
  <c r="D12" i="4" s="1"/>
  <c r="C26" i="1"/>
  <c r="D15" i="4" s="1"/>
  <c r="C27" i="1"/>
  <c r="D17" i="4" s="1"/>
  <c r="C28" i="1"/>
  <c r="D21" i="4" s="1"/>
  <c r="C29" i="1"/>
  <c r="D23" i="4" s="1"/>
  <c r="C30" i="1"/>
  <c r="D24" i="4" s="1"/>
  <c r="C31" i="1"/>
  <c r="D25" i="4" s="1"/>
  <c r="C20" i="1"/>
  <c r="D3" i="4" s="1"/>
  <c r="C17" i="1"/>
  <c r="D22" i="4" s="1"/>
  <c r="C7" i="1"/>
  <c r="D4" i="4" s="1"/>
  <c r="C8" i="1"/>
  <c r="D5" i="4" s="1"/>
  <c r="C9" i="1"/>
  <c r="D6" i="4" s="1"/>
  <c r="C11" i="1"/>
  <c r="D11" i="4" s="1"/>
  <c r="C12" i="1"/>
  <c r="D13" i="4" s="1"/>
  <c r="C13" i="1"/>
  <c r="D16" i="4" s="1"/>
  <c r="C14" i="1"/>
  <c r="D18" i="4" s="1"/>
  <c r="C15" i="1"/>
  <c r="D19" i="4" s="1"/>
  <c r="C16" i="1"/>
  <c r="D20" i="4" s="1"/>
  <c r="C6" i="1"/>
  <c r="D2" i="4" s="1"/>
  <c r="B27" i="1"/>
  <c r="E17" i="4" s="1"/>
  <c r="H12" i="3" s="1"/>
  <c r="B22" i="1"/>
  <c r="B14" i="1"/>
  <c r="B7" i="1"/>
  <c r="E4" i="4" s="1"/>
  <c r="C13" i="3" s="1"/>
  <c r="B27" i="2"/>
  <c r="B28" i="2"/>
  <c r="B29" i="2"/>
  <c r="B30" i="2"/>
  <c r="B31" i="2"/>
  <c r="B5" i="2"/>
  <c r="B7" i="2"/>
  <c r="B8" i="2"/>
  <c r="B11" i="2"/>
  <c r="B12" i="2"/>
  <c r="B14" i="2"/>
  <c r="B15" i="2"/>
  <c r="B16" i="2"/>
  <c r="B17" i="2"/>
  <c r="B19" i="2"/>
  <c r="B20" i="2"/>
  <c r="B21" i="2"/>
  <c r="B22" i="2"/>
  <c r="B23" i="2"/>
  <c r="C19" i="4" s="1"/>
  <c r="B24" i="2"/>
  <c r="B25" i="2"/>
  <c r="B26" i="2"/>
  <c r="B24" i="1"/>
  <c r="E12" i="4" s="1"/>
  <c r="H13" i="3" s="1"/>
  <c r="B26" i="1"/>
  <c r="B28" i="1"/>
  <c r="B29" i="1"/>
  <c r="B30" i="1"/>
  <c r="E24" i="4" s="1"/>
  <c r="H16" i="3" s="1"/>
  <c r="B31" i="1"/>
  <c r="E25" i="4" s="1"/>
  <c r="H8" i="3" s="1"/>
  <c r="B15" i="1"/>
  <c r="E19" i="4" s="1"/>
  <c r="C12" i="3" s="1"/>
  <c r="H14" i="3" l="1"/>
  <c r="B8" i="4"/>
  <c r="D15" i="3" s="1"/>
  <c r="B7" i="4"/>
  <c r="B14" i="4"/>
  <c r="I7" i="3" s="1"/>
  <c r="C25" i="4"/>
  <c r="B4" i="4"/>
  <c r="D13" i="3" s="1"/>
  <c r="C20" i="4"/>
  <c r="C12" i="4"/>
  <c r="C17" i="4"/>
  <c r="B19" i="4"/>
  <c r="D12" i="3" s="1"/>
  <c r="C3" i="4"/>
  <c r="I14" i="3" l="1"/>
  <c r="B12" i="4"/>
  <c r="I13" i="3" s="1"/>
  <c r="B25" i="4"/>
  <c r="I8" i="3" s="1"/>
  <c r="B20" i="4"/>
  <c r="B17" i="4"/>
  <c r="I12" i="3" s="1"/>
  <c r="E23" i="4"/>
  <c r="H11" i="3" s="1"/>
  <c r="C23" i="4"/>
  <c r="B23" i="4" l="1"/>
  <c r="I11" i="3" s="1"/>
  <c r="B23" i="1"/>
  <c r="B20" i="1"/>
  <c r="E3" i="4" s="1"/>
  <c r="B8" i="1"/>
  <c r="B9" i="1"/>
  <c r="B11" i="1"/>
  <c r="B12" i="1"/>
  <c r="B13" i="1"/>
  <c r="B16" i="1"/>
  <c r="E20" i="4" s="1"/>
  <c r="C11" i="3" s="1"/>
  <c r="B17" i="1"/>
  <c r="B6" i="1"/>
  <c r="B3" i="4"/>
  <c r="E6" i="4" l="1"/>
  <c r="E22" i="4"/>
  <c r="C6" i="4"/>
  <c r="C16" i="4"/>
  <c r="C24" i="4"/>
  <c r="B24" i="4" s="1"/>
  <c r="I16" i="3" s="1"/>
  <c r="E16" i="4"/>
  <c r="B16" i="4" l="1"/>
  <c r="D11" i="3" s="1"/>
  <c r="B6" i="4"/>
  <c r="E18" i="4" l="1"/>
  <c r="C6" i="3" s="1"/>
  <c r="C18" i="4"/>
  <c r="C22" i="4"/>
  <c r="B22" i="4" s="1"/>
  <c r="B18" i="4" l="1"/>
  <c r="D6" i="3" s="1"/>
  <c r="C21" i="4" l="1"/>
  <c r="C9" i="4"/>
  <c r="E5" i="4" l="1"/>
  <c r="C5" i="4"/>
  <c r="E21" i="4"/>
  <c r="H6" i="3" s="1"/>
  <c r="E10" i="4"/>
  <c r="H15" i="3" s="1"/>
  <c r="E9" i="4"/>
  <c r="H10" i="3" s="1"/>
  <c r="E11" i="4"/>
  <c r="C7" i="3" s="1"/>
  <c r="E13" i="4"/>
  <c r="E2" i="4"/>
  <c r="C10" i="4"/>
  <c r="C11" i="4"/>
  <c r="C13" i="4"/>
  <c r="C15" i="4"/>
  <c r="B4" i="2"/>
  <c r="C2" i="4" s="1"/>
  <c r="G26" i="4"/>
  <c r="E15" i="4" l="1"/>
  <c r="C14" i="3"/>
  <c r="C9" i="3"/>
  <c r="C8" i="3"/>
  <c r="C16" i="3"/>
  <c r="C10" i="3"/>
  <c r="B5" i="4"/>
  <c r="B2" i="4"/>
  <c r="B13" i="4"/>
  <c r="B15" i="4"/>
  <c r="B9" i="4"/>
  <c r="I10" i="3" s="1"/>
  <c r="C5" i="3"/>
  <c r="B21" i="4"/>
  <c r="I6" i="3" s="1"/>
  <c r="B10" i="4"/>
  <c r="I15" i="3" s="1"/>
  <c r="B11" i="4"/>
  <c r="I9" i="3" l="1"/>
  <c r="I5" i="3"/>
  <c r="H9" i="3"/>
  <c r="H5" i="3"/>
  <c r="D7" i="3"/>
  <c r="D10" i="3"/>
  <c r="D8" i="3"/>
  <c r="D16" i="3"/>
  <c r="D9" i="3"/>
  <c r="D14" i="3"/>
  <c r="D5" i="3"/>
</calcChain>
</file>

<file path=xl/sharedStrings.xml><?xml version="1.0" encoding="utf-8"?>
<sst xmlns="http://schemas.openxmlformats.org/spreadsheetml/2006/main" count="190" uniqueCount="71">
  <si>
    <t>NAME</t>
  </si>
  <si>
    <t>TOTALS</t>
  </si>
  <si>
    <t>Angler Division</t>
  </si>
  <si>
    <t>POSITION</t>
  </si>
  <si>
    <t>TOTAL WEIGHT</t>
  </si>
  <si>
    <t>TOTAL POINTS</t>
  </si>
  <si>
    <t>Doug Lubs</t>
  </si>
  <si>
    <t>Rex Harris</t>
  </si>
  <si>
    <t>Todd Taylor</t>
  </si>
  <si>
    <t>Leonard Compton</t>
  </si>
  <si>
    <t>Co-Angler Division</t>
  </si>
  <si>
    <t>Mark Goulding</t>
  </si>
  <si>
    <t>Terry Battema</t>
  </si>
  <si>
    <t>Big Bass:</t>
  </si>
  <si>
    <t>Weight</t>
  </si>
  <si>
    <t>Points</t>
  </si>
  <si>
    <t>Name</t>
  </si>
  <si>
    <t>Angler/CoAngler</t>
  </si>
  <si>
    <t>CoAngler</t>
  </si>
  <si>
    <t>Angler</t>
  </si>
  <si>
    <t>Membership Dues</t>
  </si>
  <si>
    <t>Total Dues</t>
  </si>
  <si>
    <t>Total Points</t>
  </si>
  <si>
    <t>Meeting Points</t>
  </si>
  <si>
    <t>Total Weight</t>
  </si>
  <si>
    <t>Bonus Points for New Members</t>
  </si>
  <si>
    <t>Anglers</t>
  </si>
  <si>
    <t>Co-Anglers</t>
  </si>
  <si>
    <t>Tournament Point Total</t>
  </si>
  <si>
    <t>Did not participate in the draw</t>
  </si>
  <si>
    <t>Brett Miner</t>
  </si>
  <si>
    <t>Coangler</t>
  </si>
  <si>
    <t>Jeff Terrell</t>
  </si>
  <si>
    <t>Wild Card</t>
  </si>
  <si>
    <t>Lee Eakle</t>
  </si>
  <si>
    <t>Troy Gorham</t>
  </si>
  <si>
    <t>Jeff Palin</t>
  </si>
  <si>
    <t>Ben Farmer</t>
  </si>
  <si>
    <t>Joe Myetich</t>
  </si>
  <si>
    <t>Darryl Stanley</t>
  </si>
  <si>
    <t>Desmond Turner</t>
  </si>
  <si>
    <t>Patrick Weber</t>
  </si>
  <si>
    <t>10 Bonus Points for State Championship Function</t>
  </si>
  <si>
    <t>Nick Shelburn</t>
  </si>
  <si>
    <t>Chris Lapinski</t>
  </si>
  <si>
    <t>Devin Williams</t>
  </si>
  <si>
    <t>Jonathon Badua</t>
  </si>
  <si>
    <t>KJ Henderson</t>
  </si>
  <si>
    <t>Martin Padgett</t>
  </si>
  <si>
    <t>Jim Royce</t>
  </si>
  <si>
    <t>Michael Shinkle</t>
  </si>
  <si>
    <t>2023 Classic Pairings</t>
  </si>
  <si>
    <t>Bart McCue</t>
  </si>
  <si>
    <t>JCC BASSMASTERS 2023 POINTS STANDINGS</t>
  </si>
  <si>
    <t>JCC BASSMASTERS SEASON POINTS 2023 - TOURNAMENTS</t>
  </si>
  <si>
    <t>JCC BASSMASTERS 2023 SEASON POINTS - CLUB MEETINGS</t>
  </si>
  <si>
    <t>Brookville 
4/22/23</t>
  </si>
  <si>
    <t>Lemon
5/6/23</t>
  </si>
  <si>
    <t>Monroe
6/10/23</t>
  </si>
  <si>
    <t>West Boggs
6/24/23</t>
  </si>
  <si>
    <t>Morse
8/12/23</t>
  </si>
  <si>
    <t>Patoka
9/9/23</t>
  </si>
  <si>
    <t>Recoon
9/23/23</t>
  </si>
  <si>
    <t>Tournament Points</t>
  </si>
  <si>
    <t>Dave Harrell</t>
  </si>
  <si>
    <t>Geist
7/15/23</t>
  </si>
  <si>
    <t>Waveland
8/26/23</t>
  </si>
  <si>
    <t>Ben Gilbert</t>
  </si>
  <si>
    <t>Carl Gilbert</t>
  </si>
  <si>
    <t>lbs</t>
  </si>
  <si>
    <t>Johnathan Badua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</si>
</sst>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0" fillId="3" borderId="3" xfId="0" applyNumberFormat="1" applyFill="1" applyBorder="1"/>
    <xf numFmtId="164" fontId="0" fillId="3" borderId="3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5" fontId="3" fillId="0" borderId="0" xfId="0" applyNumberFormat="1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4" fillId="0" borderId="0" xfId="0" applyFont="1"/>
    <xf numFmtId="0" fontId="4" fillId="0" borderId="1" xfId="0" applyFont="1" applyBorder="1"/>
    <xf numFmtId="0" fontId="0" fillId="0" borderId="1" xfId="0" applyBorder="1" applyAlignment="1">
      <alignment horizontal="center"/>
    </xf>
    <xf numFmtId="15" fontId="3" fillId="3" borderId="6" xfId="0" applyNumberFormat="1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164" fontId="2" fillId="5" borderId="2" xfId="0" applyNumberFormat="1" applyFont="1" applyFill="1" applyBorder="1"/>
    <xf numFmtId="164" fontId="2" fillId="5" borderId="3" xfId="0" applyNumberFormat="1" applyFont="1" applyFill="1" applyBorder="1"/>
    <xf numFmtId="0" fontId="7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5" fillId="2" borderId="9" xfId="0" applyNumberFormat="1" applyFont="1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1" fontId="2" fillId="0" borderId="1" xfId="0" applyNumberFormat="1" applyFont="1" applyBorder="1" applyAlignment="1">
      <alignment horizontal="center"/>
    </xf>
    <xf numFmtId="164" fontId="5" fillId="2" borderId="4" xfId="0" applyNumberFormat="1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2" fontId="4" fillId="0" borderId="1" xfId="0" applyNumberFormat="1" applyFont="1" applyBorder="1" applyAlignment="1">
      <alignment horizontal="center"/>
    </xf>
    <xf numFmtId="0" fontId="4" fillId="5" borderId="11" xfId="0" applyFont="1" applyFill="1" applyBorder="1"/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8" fillId="0" borderId="1" xfId="0" applyFont="1" applyBorder="1"/>
    <xf numFmtId="164" fontId="2" fillId="0" borderId="1" xfId="0" applyNumberFormat="1" applyFont="1" applyBorder="1"/>
    <xf numFmtId="0" fontId="9" fillId="4" borderId="1" xfId="0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6" borderId="10" xfId="0" applyFill="1" applyBorder="1"/>
    <xf numFmtId="0" fontId="7" fillId="6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7" borderId="1" xfId="0" applyFill="1" applyBorder="1"/>
    <xf numFmtId="0" fontId="7" fillId="0" borderId="0" xfId="0" applyFont="1"/>
    <xf numFmtId="0" fontId="11" fillId="3" borderId="16" xfId="0" applyFont="1" applyFill="1" applyBorder="1"/>
    <xf numFmtId="164" fontId="12" fillId="3" borderId="17" xfId="0" applyNumberFormat="1" applyFont="1" applyFill="1" applyBorder="1"/>
    <xf numFmtId="165" fontId="0" fillId="3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2" fontId="0" fillId="5" borderId="12" xfId="0" applyNumberFormat="1" applyFill="1" applyBorder="1" applyAlignment="1">
      <alignment horizontal="center"/>
    </xf>
    <xf numFmtId="0" fontId="13" fillId="0" borderId="10" xfId="0" applyFont="1" applyBorder="1"/>
    <xf numFmtId="0" fontId="7" fillId="0" borderId="1" xfId="0" applyFont="1" applyBorder="1"/>
    <xf numFmtId="14" fontId="0" fillId="0" borderId="0" xfId="0" applyNumberFormat="1"/>
    <xf numFmtId="0" fontId="6" fillId="9" borderId="14" xfId="0" applyFont="1" applyFill="1" applyBorder="1"/>
    <xf numFmtId="2" fontId="0" fillId="4" borderId="1" xfId="0" applyNumberFormat="1" applyFill="1" applyBorder="1" applyAlignment="1">
      <alignment horizontal="left" indent="1"/>
    </xf>
    <xf numFmtId="1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1" fontId="0" fillId="3" borderId="1" xfId="0" applyNumberFormat="1" applyFill="1" applyBorder="1" applyAlignment="1">
      <alignment horizontal="center"/>
    </xf>
    <xf numFmtId="0" fontId="0" fillId="10" borderId="5" xfId="0" applyFill="1" applyBorder="1"/>
    <xf numFmtId="164" fontId="0" fillId="3" borderId="1" xfId="0" applyNumberForma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0" fontId="2" fillId="5" borderId="3" xfId="0" applyFont="1" applyFill="1" applyBorder="1"/>
    <xf numFmtId="164" fontId="4" fillId="0" borderId="0" xfId="0" applyNumberFormat="1" applyFont="1"/>
    <xf numFmtId="0" fontId="8" fillId="0" borderId="0" xfId="0" applyFont="1"/>
    <xf numFmtId="0" fontId="0" fillId="0" borderId="0" xfId="0" applyAlignment="1">
      <alignment horizontal="right"/>
    </xf>
    <xf numFmtId="0" fontId="7" fillId="5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4" xfId="0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4" fontId="2" fillId="5" borderId="18" xfId="0" applyNumberFormat="1" applyFont="1" applyFill="1" applyBorder="1"/>
    <xf numFmtId="0" fontId="0" fillId="2" borderId="3" xfId="0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4" borderId="14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wrapText="1"/>
    </xf>
    <xf numFmtId="0" fontId="13" fillId="3" borderId="9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zoomScale="83" zoomScaleNormal="100" workbookViewId="0">
      <selection activeCell="E16" sqref="E16"/>
    </sheetView>
  </sheetViews>
  <sheetFormatPr defaultRowHeight="15" x14ac:dyDescent="0.25"/>
  <cols>
    <col min="1" max="1" width="16.42578125" bestFit="1" customWidth="1"/>
    <col min="2" max="2" width="17.5703125" bestFit="1" customWidth="1"/>
    <col min="3" max="3" width="15.140625" bestFit="1" customWidth="1"/>
    <col min="4" max="4" width="14.42578125" bestFit="1" customWidth="1"/>
    <col min="6" max="6" width="17.5703125" customWidth="1"/>
    <col min="7" max="7" width="17" bestFit="1" customWidth="1"/>
    <col min="8" max="8" width="16.42578125" bestFit="1" customWidth="1"/>
    <col min="9" max="9" width="19.42578125" bestFit="1" customWidth="1"/>
  </cols>
  <sheetData>
    <row r="1" spans="1:9" ht="18.75" thickBot="1" x14ac:dyDescent="0.3">
      <c r="A1" s="96" t="s">
        <v>53</v>
      </c>
      <c r="B1" s="97"/>
      <c r="C1" s="97"/>
      <c r="D1" s="98"/>
      <c r="F1" s="39" t="s">
        <v>13</v>
      </c>
      <c r="G1" s="40" t="s">
        <v>70</v>
      </c>
      <c r="H1" s="71">
        <v>3.26</v>
      </c>
      <c r="I1" s="41" t="s">
        <v>69</v>
      </c>
    </row>
    <row r="2" spans="1:9" ht="18.75" thickBot="1" x14ac:dyDescent="0.3">
      <c r="A2" s="11"/>
      <c r="B2" s="12"/>
      <c r="C2" s="12"/>
      <c r="D2" s="12"/>
    </row>
    <row r="3" spans="1:9" ht="18.75" thickBot="1" x14ac:dyDescent="0.3">
      <c r="A3" s="18" t="s">
        <v>2</v>
      </c>
      <c r="B3" s="19"/>
      <c r="C3" s="19"/>
      <c r="D3" s="20"/>
      <c r="F3" s="21" t="s">
        <v>10</v>
      </c>
      <c r="G3" s="22"/>
      <c r="H3" s="22"/>
      <c r="I3" s="23"/>
    </row>
    <row r="4" spans="1:9" x14ac:dyDescent="0.25">
      <c r="A4" s="24" t="s">
        <v>3</v>
      </c>
      <c r="B4" s="24" t="s">
        <v>0</v>
      </c>
      <c r="C4" s="24" t="s">
        <v>4</v>
      </c>
      <c r="D4" s="24" t="s">
        <v>5</v>
      </c>
      <c r="F4" s="25" t="s">
        <v>3</v>
      </c>
      <c r="G4" s="25" t="s">
        <v>0</v>
      </c>
      <c r="H4" s="25" t="s">
        <v>4</v>
      </c>
      <c r="I4" s="25" t="s">
        <v>5</v>
      </c>
    </row>
    <row r="5" spans="1:9" x14ac:dyDescent="0.25">
      <c r="A5" s="13">
        <v>1</v>
      </c>
      <c r="B5" s="16" t="s">
        <v>34</v>
      </c>
      <c r="C5" s="38">
        <f>VLOOKUP($B5,'Member Summary'!$A$1:$F$35,5,FALSE)</f>
        <v>7.87</v>
      </c>
      <c r="D5" s="13">
        <f>VLOOKUP($B5,'Member Summary'!$A$1:$F$40,2,FALSE)</f>
        <v>108</v>
      </c>
      <c r="F5" s="13">
        <v>1</v>
      </c>
      <c r="G5" s="78" t="s">
        <v>30</v>
      </c>
      <c r="H5" s="38">
        <f>VLOOKUP($G5,'Member Summary'!$A$1:$F$30,5,FALSE)</f>
        <v>4.66</v>
      </c>
      <c r="I5" s="13">
        <f>VLOOKUP($G5,'Member Summary'!$A$1:$F$40,2,FALSE)</f>
        <v>136</v>
      </c>
    </row>
    <row r="6" spans="1:9" x14ac:dyDescent="0.25">
      <c r="A6" s="13">
        <v>2</v>
      </c>
      <c r="B6" s="16" t="s">
        <v>7</v>
      </c>
      <c r="C6" s="38">
        <f>VLOOKUP($B6,'Member Summary'!$A$1:$F$35,5,FALSE)</f>
        <v>7.04</v>
      </c>
      <c r="D6" s="13">
        <f>VLOOKUP($B6,'Member Summary'!$A$1:$F$40,2,FALSE)</f>
        <v>103</v>
      </c>
      <c r="F6" s="13">
        <v>2</v>
      </c>
      <c r="G6" s="78" t="s">
        <v>39</v>
      </c>
      <c r="H6" s="38">
        <f>VLOOKUP($G6,'Member Summary'!$A$1:$F$30,5,FALSE)</f>
        <v>8.83</v>
      </c>
      <c r="I6" s="13">
        <f>VLOOKUP($G6,'Member Summary'!$A$1:$F$40,2,FALSE)</f>
        <v>129</v>
      </c>
    </row>
    <row r="7" spans="1:9" x14ac:dyDescent="0.25">
      <c r="A7" s="13">
        <v>3</v>
      </c>
      <c r="B7" s="16" t="s">
        <v>36</v>
      </c>
      <c r="C7" s="38">
        <f>VLOOKUP($B7,'Member Summary'!$A$1:$F$35,5,FALSE)</f>
        <v>5.4399999999999995</v>
      </c>
      <c r="D7" s="13">
        <f>VLOOKUP($B7,'Member Summary'!$A$1:$F$40,2,FALSE)</f>
        <v>103</v>
      </c>
      <c r="F7" s="13">
        <v>3</v>
      </c>
      <c r="G7" s="78" t="s">
        <v>52</v>
      </c>
      <c r="H7" s="38">
        <f>VLOOKUP($G7,'Member Summary'!$A$1:$F$30,5,FALSE)</f>
        <v>1.25</v>
      </c>
      <c r="I7" s="13">
        <f>VLOOKUP($G7,'Member Summary'!$A$1:$F$40,2,FALSE)</f>
        <v>96</v>
      </c>
    </row>
    <row r="8" spans="1:9" x14ac:dyDescent="0.25">
      <c r="A8" s="13">
        <v>4</v>
      </c>
      <c r="B8" s="16" t="s">
        <v>32</v>
      </c>
      <c r="C8" s="38">
        <f>VLOOKUP($B8,'Member Summary'!$A$1:$F$35,5,FALSE)</f>
        <v>8.0500000000000007</v>
      </c>
      <c r="D8" s="13">
        <f>VLOOKUP($B8,'Member Summary'!$A$1:$F$40,2,FALSE)</f>
        <v>92</v>
      </c>
      <c r="F8" s="13">
        <v>4</v>
      </c>
      <c r="G8" s="78" t="s">
        <v>45</v>
      </c>
      <c r="H8" s="38">
        <f>VLOOKUP($G8,'Member Summary'!$A$1:$F$30,5,FALSE)</f>
        <v>1.46</v>
      </c>
      <c r="I8" s="13">
        <f>VLOOKUP($G8,'Member Summary'!$A$1:$F$40,2,FALSE)</f>
        <v>89</v>
      </c>
    </row>
    <row r="9" spans="1:9" x14ac:dyDescent="0.25">
      <c r="A9" s="13">
        <v>5</v>
      </c>
      <c r="B9" s="16" t="s">
        <v>12</v>
      </c>
      <c r="C9" s="38">
        <f>VLOOKUP($B9,'Member Summary'!$A$1:$F$35,5,FALSE)</f>
        <v>3.15</v>
      </c>
      <c r="D9" s="13">
        <f>VLOOKUP($B9,'Member Summary'!$A$1:$F$40,2,FALSE)</f>
        <v>86</v>
      </c>
      <c r="F9" s="13">
        <v>5</v>
      </c>
      <c r="G9" s="78" t="s">
        <v>46</v>
      </c>
      <c r="H9" s="38">
        <f>VLOOKUP($G9,'Member Summary'!$A$1:$F$30,5,FALSE)</f>
        <v>10.130000000000001</v>
      </c>
      <c r="I9" s="13">
        <f>VLOOKUP($G9,'Member Summary'!$A$1:$F$40,2,FALSE)</f>
        <v>85</v>
      </c>
    </row>
    <row r="10" spans="1:9" x14ac:dyDescent="0.25">
      <c r="A10" s="13">
        <v>6</v>
      </c>
      <c r="B10" s="16" t="s">
        <v>43</v>
      </c>
      <c r="C10" s="38">
        <f>VLOOKUP($B10,'Member Summary'!$A$1:$F$35,5,FALSE)</f>
        <v>3.2</v>
      </c>
      <c r="D10" s="13">
        <f>VLOOKUP($B10,'Member Summary'!$A$1:$F$40,2,FALSE)</f>
        <v>56</v>
      </c>
      <c r="F10" s="13">
        <v>6</v>
      </c>
      <c r="G10" s="16" t="s">
        <v>35</v>
      </c>
      <c r="H10" s="38">
        <f>VLOOKUP($G10,'Member Summary'!$A$1:$F$30,5,FALSE)</f>
        <v>3.38</v>
      </c>
      <c r="I10" s="13">
        <f>VLOOKUP($G10,'Member Summary'!$A$1:$F$40,2,FALSE)</f>
        <v>73</v>
      </c>
    </row>
    <row r="11" spans="1:9" x14ac:dyDescent="0.25">
      <c r="A11" s="13">
        <v>7</v>
      </c>
      <c r="B11" s="16" t="s">
        <v>6</v>
      </c>
      <c r="C11" s="38">
        <f>VLOOKUP($B11,'Member Summary'!$A$1:$F$35,5,FALSE)</f>
        <v>0</v>
      </c>
      <c r="D11" s="13">
        <f>VLOOKUP($B11,'Member Summary'!$A$1:$F$40,2,FALSE)</f>
        <v>56</v>
      </c>
      <c r="F11" s="13">
        <v>7</v>
      </c>
      <c r="G11" s="78" t="s">
        <v>40</v>
      </c>
      <c r="H11" s="38">
        <f>VLOOKUP($G11,'Member Summary'!$A$1:$F$30,5,FALSE)</f>
        <v>0</v>
      </c>
      <c r="I11" s="13">
        <f>VLOOKUP($G11,'Member Summary'!$A$1:$F$40,2,FALSE)</f>
        <v>70</v>
      </c>
    </row>
    <row r="12" spans="1:9" x14ac:dyDescent="0.25">
      <c r="A12" s="13">
        <v>8</v>
      </c>
      <c r="B12" s="14" t="s">
        <v>49</v>
      </c>
      <c r="C12" s="38">
        <f>VLOOKUP($B12,'Member Summary'!$A$1:$F$35,5,FALSE)</f>
        <v>0</v>
      </c>
      <c r="D12" s="13">
        <f>VLOOKUP($B12,'Member Summary'!$A$1:$F$40,2,FALSE)</f>
        <v>35</v>
      </c>
      <c r="F12" s="13">
        <v>8</v>
      </c>
      <c r="G12" s="78" t="s">
        <v>48</v>
      </c>
      <c r="H12" s="38">
        <f>VLOOKUP($G12,'Member Summary'!$A$1:$F$30,5,FALSE)</f>
        <v>0</v>
      </c>
      <c r="I12" s="13">
        <f>VLOOKUP($G12,'Member Summary'!$A$1:$F$40,2,FALSE)</f>
        <v>63</v>
      </c>
    </row>
    <row r="13" spans="1:9" x14ac:dyDescent="0.25">
      <c r="A13" s="13">
        <v>9</v>
      </c>
      <c r="B13" s="16" t="s">
        <v>9</v>
      </c>
      <c r="C13" s="38">
        <f>VLOOKUP($B13,'Member Summary'!$A$1:$F$35,5,FALSE)</f>
        <v>0</v>
      </c>
      <c r="D13" s="13">
        <f>VLOOKUP($B13,'Member Summary'!$A$1:$F$40,2,FALSE)</f>
        <v>28</v>
      </c>
      <c r="F13" s="13">
        <v>9</v>
      </c>
      <c r="G13" s="78" t="s">
        <v>44</v>
      </c>
      <c r="H13" s="38">
        <f>VLOOKUP($G13,'Member Summary'!$A$1:$F$30,5,FALSE)</f>
        <v>0</v>
      </c>
      <c r="I13" s="13">
        <f>VLOOKUP($G13,'Member Summary'!$A$1:$F$40,2,FALSE)</f>
        <v>56</v>
      </c>
    </row>
    <row r="14" spans="1:9" x14ac:dyDescent="0.25">
      <c r="A14" s="13">
        <v>10</v>
      </c>
      <c r="B14" s="16" t="s">
        <v>37</v>
      </c>
      <c r="C14" s="38">
        <f>VLOOKUP($B14,'Member Summary'!$A$1:$F$35,5,FALSE)</f>
        <v>1.45</v>
      </c>
      <c r="D14" s="13">
        <f>VLOOKUP($B14,'Member Summary'!$A$1:$F$40,2,FALSE)</f>
        <v>24</v>
      </c>
      <c r="F14" s="13">
        <v>10</v>
      </c>
      <c r="G14" s="78" t="s">
        <v>67</v>
      </c>
      <c r="H14" s="38">
        <f>VLOOKUP($G14,'Member Summary'!$A$1:$F$30,5,FALSE)</f>
        <v>0</v>
      </c>
      <c r="I14" s="13">
        <f>VLOOKUP($G14,'Member Summary'!$A$1:$F$40,2,FALSE)</f>
        <v>35</v>
      </c>
    </row>
    <row r="15" spans="1:9" x14ac:dyDescent="0.25">
      <c r="A15" s="13">
        <v>11</v>
      </c>
      <c r="B15" s="16" t="s">
        <v>68</v>
      </c>
      <c r="C15" s="38">
        <f>VLOOKUP($B15,'Member Summary'!$A$1:$F$35,5,FALSE)</f>
        <v>0</v>
      </c>
      <c r="D15" s="13">
        <f>VLOOKUP($B15,'Member Summary'!$A$1:$F$40,2,FALSE)</f>
        <v>7</v>
      </c>
      <c r="F15" s="13">
        <v>11</v>
      </c>
      <c r="G15" s="78" t="s">
        <v>11</v>
      </c>
      <c r="H15" s="38">
        <f>VLOOKUP($G15,'Member Summary'!$A$1:$F$30,5,FALSE)</f>
        <v>0</v>
      </c>
      <c r="I15" s="13">
        <f>VLOOKUP($G15,'Member Summary'!$A$1:$F$40,2,FALSE)</f>
        <v>35</v>
      </c>
    </row>
    <row r="16" spans="1:9" x14ac:dyDescent="0.25">
      <c r="A16" s="13">
        <v>12</v>
      </c>
      <c r="B16" s="16" t="s">
        <v>38</v>
      </c>
      <c r="C16" s="38">
        <f>VLOOKUP($B16,'Member Summary'!$A$1:$F$35,5,FALSE)</f>
        <v>0</v>
      </c>
      <c r="D16" s="13">
        <f>VLOOKUP($B16,'Member Summary'!$A$1:$F$40,2,FALSE)</f>
        <v>0</v>
      </c>
      <c r="F16" s="13">
        <v>12</v>
      </c>
      <c r="G16" s="78" t="s">
        <v>41</v>
      </c>
      <c r="H16" s="38">
        <f>VLOOKUP($G16,'Member Summary'!$A$1:$F$30,5,FALSE)</f>
        <v>0</v>
      </c>
      <c r="I16" s="13">
        <f>VLOOKUP($G16,'Member Summary'!$A$1:$F$40,2,FALSE)</f>
        <v>7</v>
      </c>
    </row>
    <row r="17" spans="1:9" x14ac:dyDescent="0.25">
      <c r="A17" s="13"/>
      <c r="B17" s="16"/>
      <c r="C17" s="38"/>
      <c r="D17" s="13"/>
      <c r="F17" s="13"/>
      <c r="G17" s="78"/>
      <c r="H17" s="38"/>
      <c r="I17" s="13"/>
    </row>
    <row r="18" spans="1:9" x14ac:dyDescent="0.25">
      <c r="A18" s="13"/>
      <c r="B18" s="16"/>
      <c r="C18" s="38"/>
      <c r="D18" s="13"/>
      <c r="F18" s="13"/>
      <c r="G18" s="78"/>
      <c r="H18" s="38"/>
      <c r="I18" s="13"/>
    </row>
    <row r="19" spans="1:9" x14ac:dyDescent="0.25">
      <c r="A19" s="13"/>
      <c r="B19" s="14"/>
      <c r="C19" s="38"/>
      <c r="D19" s="13"/>
      <c r="F19" s="13"/>
      <c r="G19" s="78"/>
      <c r="H19" s="38"/>
      <c r="I19" s="13"/>
    </row>
    <row r="20" spans="1:9" x14ac:dyDescent="0.25">
      <c r="A20" s="13"/>
      <c r="B20" s="73"/>
      <c r="C20" s="38"/>
      <c r="D20" s="13"/>
      <c r="F20" s="13"/>
      <c r="G20" s="16"/>
      <c r="H20" s="38"/>
      <c r="I20" s="13"/>
    </row>
    <row r="21" spans="1:9" x14ac:dyDescent="0.25">
      <c r="A21" s="13"/>
      <c r="B21" s="14"/>
      <c r="C21" s="13"/>
      <c r="D21" s="13"/>
      <c r="F21" s="13"/>
      <c r="G21" s="16"/>
      <c r="H21" s="38"/>
      <c r="I21" s="13"/>
    </row>
    <row r="22" spans="1:9" x14ac:dyDescent="0.25">
      <c r="A22" s="16"/>
      <c r="B22" s="16"/>
      <c r="C22" s="16"/>
      <c r="D22" s="16"/>
      <c r="F22" s="13"/>
      <c r="G22" s="16"/>
      <c r="H22" s="38"/>
      <c r="I22" s="13"/>
    </row>
    <row r="23" spans="1:9" x14ac:dyDescent="0.25">
      <c r="A23" s="16"/>
      <c r="B23" s="16"/>
      <c r="C23" s="16"/>
      <c r="D23" s="16"/>
      <c r="F23" s="5"/>
      <c r="G23" s="5"/>
      <c r="H23" s="5"/>
      <c r="I23" s="5"/>
    </row>
    <row r="24" spans="1:9" x14ac:dyDescent="0.25">
      <c r="A24" s="5"/>
      <c r="B24" s="5"/>
      <c r="C24" s="5"/>
      <c r="D24" s="5"/>
      <c r="F24" s="5"/>
      <c r="G24" s="5"/>
      <c r="H24" s="5"/>
      <c r="I24" s="5"/>
    </row>
    <row r="25" spans="1:9" x14ac:dyDescent="0.25">
      <c r="A25" s="5"/>
      <c r="B25" s="5"/>
      <c r="C25" s="5"/>
      <c r="D25" s="5"/>
      <c r="F25" s="5"/>
      <c r="G25" s="5"/>
      <c r="H25" s="5"/>
      <c r="I25" s="5"/>
    </row>
    <row r="42" spans="1:4" x14ac:dyDescent="0.25">
      <c r="A42" s="15"/>
      <c r="B42" s="15"/>
      <c r="C42" s="15"/>
      <c r="D42" s="15"/>
    </row>
    <row r="43" spans="1:4" x14ac:dyDescent="0.25">
      <c r="A43" s="15"/>
      <c r="B43" s="15"/>
      <c r="C43" s="15"/>
      <c r="D43" s="15"/>
    </row>
    <row r="44" spans="1:4" x14ac:dyDescent="0.25">
      <c r="A44" s="15" t="s">
        <v>13</v>
      </c>
      <c r="B44" s="15"/>
      <c r="C44" s="15"/>
      <c r="D44" s="15"/>
    </row>
  </sheetData>
  <sortState xmlns:xlrd2="http://schemas.microsoft.com/office/spreadsheetml/2017/richdata2" ref="A5:D16">
    <sortCondition descending="1" ref="D5:D16"/>
  </sortState>
  <mergeCells count="1">
    <mergeCell ref="A1:D1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3"/>
  <sheetViews>
    <sheetView zoomScale="83" zoomScaleNormal="80" workbookViewId="0">
      <pane ySplit="4" topLeftCell="A5" activePane="bottomLeft" state="frozen"/>
      <selection pane="bottomLeft" activeCell="H21" sqref="H21"/>
    </sheetView>
  </sheetViews>
  <sheetFormatPr defaultRowHeight="15" x14ac:dyDescent="0.25"/>
  <cols>
    <col min="1" max="1" width="17" customWidth="1"/>
    <col min="2" max="2" width="9.42578125" customWidth="1"/>
    <col min="3" max="3" width="12" customWidth="1"/>
    <col min="4" max="4" width="8.42578125" bestFit="1" customWidth="1"/>
    <col min="5" max="5" width="6.5703125" bestFit="1" customWidth="1"/>
    <col min="6" max="6" width="7.5703125" bestFit="1" customWidth="1"/>
    <col min="7" max="7" width="6.5703125" bestFit="1" customWidth="1"/>
    <col min="8" max="8" width="7.5703125" bestFit="1" customWidth="1"/>
    <col min="9" max="9" width="6.5703125" bestFit="1" customWidth="1"/>
    <col min="10" max="10" width="7.5703125" bestFit="1" customWidth="1"/>
    <col min="11" max="11" width="6.5703125" bestFit="1" customWidth="1"/>
    <col min="12" max="12" width="7.140625" bestFit="1" customWidth="1"/>
    <col min="13" max="13" width="6.5703125" customWidth="1"/>
    <col min="14" max="14" width="7.5703125" bestFit="1" customWidth="1"/>
    <col min="15" max="15" width="6.5703125" bestFit="1" customWidth="1"/>
    <col min="16" max="16" width="7.5703125" bestFit="1" customWidth="1"/>
    <col min="17" max="17" width="6.5703125" bestFit="1" customWidth="1"/>
    <col min="18" max="18" width="7.5703125" bestFit="1" customWidth="1"/>
    <col min="19" max="19" width="6.5703125" bestFit="1" customWidth="1"/>
    <col min="20" max="20" width="7.5703125" bestFit="1" customWidth="1"/>
    <col min="21" max="21" width="6.5703125" bestFit="1" customWidth="1"/>
    <col min="22" max="22" width="11.42578125" bestFit="1" customWidth="1"/>
    <col min="23" max="23" width="9.85546875" bestFit="1" customWidth="1"/>
  </cols>
  <sheetData>
    <row r="1" spans="1:21" ht="21" thickBot="1" x14ac:dyDescent="0.35">
      <c r="A1" s="103" t="s">
        <v>54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5"/>
    </row>
    <row r="2" spans="1:21" ht="6.75" customHeight="1" x14ac:dyDescent="0.25">
      <c r="D2" s="74"/>
    </row>
    <row r="3" spans="1:21" ht="51.6" customHeight="1" x14ac:dyDescent="0.25">
      <c r="A3" s="59" t="s">
        <v>0</v>
      </c>
      <c r="B3" s="58" t="s">
        <v>24</v>
      </c>
      <c r="C3" s="57" t="s">
        <v>28</v>
      </c>
      <c r="D3" s="106" t="s">
        <v>56</v>
      </c>
      <c r="E3" s="107"/>
      <c r="F3" s="99" t="s">
        <v>57</v>
      </c>
      <c r="G3" s="100"/>
      <c r="H3" s="101" t="s">
        <v>58</v>
      </c>
      <c r="I3" s="102"/>
      <c r="J3" s="99" t="s">
        <v>59</v>
      </c>
      <c r="K3" s="100"/>
      <c r="L3" s="101" t="s">
        <v>65</v>
      </c>
      <c r="M3" s="102"/>
      <c r="N3" s="99" t="s">
        <v>60</v>
      </c>
      <c r="O3" s="100"/>
      <c r="P3" s="101" t="s">
        <v>66</v>
      </c>
      <c r="Q3" s="102"/>
      <c r="R3" s="99" t="s">
        <v>61</v>
      </c>
      <c r="S3" s="100"/>
      <c r="T3" s="101" t="s">
        <v>62</v>
      </c>
      <c r="U3" s="102"/>
    </row>
    <row r="4" spans="1:21" ht="15.75" thickBot="1" x14ac:dyDescent="0.3">
      <c r="B4" s="37"/>
      <c r="C4" s="54"/>
      <c r="D4" s="49" t="s">
        <v>14</v>
      </c>
      <c r="E4" s="49" t="s">
        <v>15</v>
      </c>
      <c r="F4" s="50" t="s">
        <v>14</v>
      </c>
      <c r="G4" s="50" t="s">
        <v>15</v>
      </c>
      <c r="H4" s="51" t="s">
        <v>14</v>
      </c>
      <c r="I4" s="51" t="s">
        <v>15</v>
      </c>
      <c r="J4" s="50" t="s">
        <v>14</v>
      </c>
      <c r="K4" s="50" t="s">
        <v>15</v>
      </c>
      <c r="L4" s="51" t="s">
        <v>14</v>
      </c>
      <c r="M4" s="51" t="s">
        <v>15</v>
      </c>
      <c r="N4" s="50" t="s">
        <v>14</v>
      </c>
      <c r="O4" s="50" t="s">
        <v>15</v>
      </c>
      <c r="P4" s="51" t="s">
        <v>14</v>
      </c>
      <c r="Q4" s="51" t="s">
        <v>15</v>
      </c>
      <c r="R4" s="50" t="s">
        <v>14</v>
      </c>
      <c r="S4" s="50" t="s">
        <v>15</v>
      </c>
      <c r="T4" s="51" t="s">
        <v>14</v>
      </c>
      <c r="U4" s="51" t="s">
        <v>15</v>
      </c>
    </row>
    <row r="5" spans="1:21" ht="15.75" x14ac:dyDescent="0.25">
      <c r="A5" s="66" t="s">
        <v>26</v>
      </c>
      <c r="B5" s="52"/>
      <c r="C5" s="54"/>
      <c r="D5" s="44"/>
      <c r="E5" s="44"/>
      <c r="F5" s="10"/>
      <c r="G5" s="10"/>
      <c r="H5" s="47"/>
      <c r="I5" s="47"/>
      <c r="J5" s="10"/>
      <c r="K5" s="10"/>
      <c r="L5" s="76"/>
      <c r="M5" s="47"/>
      <c r="N5" s="61"/>
      <c r="O5" s="10"/>
      <c r="P5" s="47"/>
      <c r="Q5" s="47"/>
      <c r="R5" s="10"/>
      <c r="S5" s="10"/>
      <c r="T5" s="47"/>
      <c r="U5" s="47"/>
    </row>
    <row r="6" spans="1:21" x14ac:dyDescent="0.25">
      <c r="A6" s="32" t="s">
        <v>12</v>
      </c>
      <c r="B6" s="60">
        <f>D6+F6+H6+J6+L6+N6+P6+R6+T6</f>
        <v>3.15</v>
      </c>
      <c r="C6" s="55">
        <f>(+E6+G6+I6+K6+M6+O6+Q6+S6+U6)</f>
        <v>37</v>
      </c>
      <c r="D6" s="45">
        <v>0</v>
      </c>
      <c r="E6" s="44">
        <v>7</v>
      </c>
      <c r="F6" s="61">
        <v>3.15</v>
      </c>
      <c r="G6" s="10">
        <v>30</v>
      </c>
      <c r="H6" s="45"/>
      <c r="I6" s="47"/>
      <c r="J6" s="61"/>
      <c r="K6" s="10"/>
      <c r="L6" s="76"/>
      <c r="M6" s="47"/>
      <c r="N6" s="61"/>
      <c r="O6" s="10"/>
      <c r="P6" s="63"/>
      <c r="Q6" s="47"/>
      <c r="R6" s="61"/>
      <c r="S6" s="10"/>
      <c r="T6" s="82"/>
      <c r="U6" s="47"/>
    </row>
    <row r="7" spans="1:21" x14ac:dyDescent="0.25">
      <c r="A7" s="27" t="s">
        <v>9</v>
      </c>
      <c r="B7" s="60">
        <f t="shared" ref="B7:B17" si="0">D7+F7+H7+J7+L7+N7+P7+R7+T7</f>
        <v>0</v>
      </c>
      <c r="C7" s="55">
        <f t="shared" ref="C7:C16" si="1">(+E7+G7+I7+K7+M7+O7+Q7+S7+U7)</f>
        <v>0</v>
      </c>
      <c r="D7" s="45">
        <v>0</v>
      </c>
      <c r="E7" s="44">
        <v>0</v>
      </c>
      <c r="F7" s="79">
        <v>0</v>
      </c>
      <c r="G7" s="10">
        <v>0</v>
      </c>
      <c r="H7" s="82"/>
      <c r="I7" s="47"/>
      <c r="J7" s="79"/>
      <c r="K7" s="10"/>
      <c r="L7" s="82"/>
      <c r="M7" s="47"/>
      <c r="N7" s="79"/>
      <c r="O7" s="10"/>
      <c r="P7" s="82"/>
      <c r="Q7" s="47"/>
      <c r="R7" s="79"/>
      <c r="S7" s="10"/>
      <c r="T7" s="82"/>
      <c r="U7" s="47"/>
    </row>
    <row r="8" spans="1:21" x14ac:dyDescent="0.25">
      <c r="A8" s="27" t="s">
        <v>34</v>
      </c>
      <c r="B8" s="60">
        <f t="shared" si="0"/>
        <v>7.87</v>
      </c>
      <c r="C8" s="55">
        <f t="shared" si="1"/>
        <v>52</v>
      </c>
      <c r="D8" s="45">
        <v>0</v>
      </c>
      <c r="E8" s="44">
        <v>7</v>
      </c>
      <c r="F8" s="61">
        <v>7.87</v>
      </c>
      <c r="G8" s="10">
        <v>45</v>
      </c>
      <c r="H8" s="63"/>
      <c r="I8" s="47"/>
      <c r="J8" s="61"/>
      <c r="K8" s="10"/>
      <c r="L8" s="76"/>
      <c r="M8" s="47"/>
      <c r="N8" s="61"/>
      <c r="O8" s="10"/>
      <c r="P8" s="63"/>
      <c r="Q8" s="47"/>
      <c r="R8" s="61"/>
      <c r="S8" s="10"/>
      <c r="T8" s="47"/>
      <c r="U8" s="47"/>
    </row>
    <row r="9" spans="1:21" x14ac:dyDescent="0.25">
      <c r="A9" s="27" t="s">
        <v>37</v>
      </c>
      <c r="B9" s="60">
        <f t="shared" si="0"/>
        <v>1.45</v>
      </c>
      <c r="C9" s="55">
        <f t="shared" si="1"/>
        <v>24</v>
      </c>
      <c r="D9" s="45">
        <v>0</v>
      </c>
      <c r="E9" s="44">
        <v>0</v>
      </c>
      <c r="F9" s="61">
        <v>1.45</v>
      </c>
      <c r="G9" s="10">
        <v>24</v>
      </c>
      <c r="H9" s="63"/>
      <c r="I9" s="47"/>
      <c r="J9" s="61"/>
      <c r="K9" s="10"/>
      <c r="L9" s="76"/>
      <c r="M9" s="47"/>
      <c r="N9" s="79"/>
      <c r="O9" s="10"/>
      <c r="P9" s="82"/>
      <c r="Q9" s="82"/>
      <c r="R9" s="79"/>
      <c r="S9" s="10"/>
      <c r="T9" s="82"/>
      <c r="U9" s="47"/>
    </row>
    <row r="10" spans="1:21" x14ac:dyDescent="0.25">
      <c r="A10" s="94" t="s">
        <v>68</v>
      </c>
      <c r="B10" s="60">
        <f t="shared" si="0"/>
        <v>0</v>
      </c>
      <c r="C10" s="55">
        <f t="shared" si="1"/>
        <v>7</v>
      </c>
      <c r="D10" s="45">
        <v>0</v>
      </c>
      <c r="E10" s="44">
        <v>7</v>
      </c>
      <c r="F10" s="61">
        <v>0</v>
      </c>
      <c r="G10" s="10">
        <v>0</v>
      </c>
      <c r="H10" s="63"/>
      <c r="I10" s="47"/>
      <c r="J10" s="61"/>
      <c r="K10" s="10"/>
      <c r="L10" s="76"/>
      <c r="M10" s="47"/>
      <c r="N10" s="79"/>
      <c r="O10" s="10"/>
      <c r="P10" s="82"/>
      <c r="Q10" s="82"/>
      <c r="R10" s="79"/>
      <c r="S10" s="10"/>
      <c r="T10" s="82"/>
      <c r="U10" s="47"/>
    </row>
    <row r="11" spans="1:21" x14ac:dyDescent="0.25">
      <c r="A11" s="26" t="s">
        <v>7</v>
      </c>
      <c r="B11" s="60">
        <f t="shared" si="0"/>
        <v>7.04</v>
      </c>
      <c r="C11" s="55">
        <f t="shared" si="1"/>
        <v>47</v>
      </c>
      <c r="D11" s="45">
        <v>0</v>
      </c>
      <c r="E11" s="44">
        <v>7</v>
      </c>
      <c r="F11" s="61">
        <v>7.04</v>
      </c>
      <c r="G11" s="10">
        <v>40</v>
      </c>
      <c r="H11" s="63"/>
      <c r="I11" s="47"/>
      <c r="J11" s="61"/>
      <c r="K11" s="10"/>
      <c r="L11" s="76"/>
      <c r="M11" s="47"/>
      <c r="N11" s="61"/>
      <c r="O11" s="10"/>
      <c r="P11" s="63"/>
      <c r="Q11" s="47"/>
      <c r="R11" s="61"/>
      <c r="S11" s="10"/>
      <c r="T11" s="63"/>
      <c r="U11" s="47"/>
    </row>
    <row r="12" spans="1:21" x14ac:dyDescent="0.25">
      <c r="A12" s="27" t="s">
        <v>6</v>
      </c>
      <c r="B12" s="60">
        <f t="shared" si="0"/>
        <v>0</v>
      </c>
      <c r="C12" s="55">
        <f t="shared" si="1"/>
        <v>0</v>
      </c>
      <c r="D12" s="45">
        <v>0</v>
      </c>
      <c r="E12" s="44">
        <v>0</v>
      </c>
      <c r="F12" s="61">
        <v>0</v>
      </c>
      <c r="G12" s="10">
        <v>0</v>
      </c>
      <c r="H12" s="63"/>
      <c r="I12" s="47"/>
      <c r="J12" s="61"/>
      <c r="K12" s="10"/>
      <c r="L12" s="76"/>
      <c r="M12" s="47"/>
      <c r="N12" s="61"/>
      <c r="O12" s="10"/>
      <c r="P12" s="63"/>
      <c r="Q12" s="47"/>
      <c r="R12" s="61"/>
      <c r="S12" s="10"/>
      <c r="T12" s="63"/>
      <c r="U12" s="47"/>
    </row>
    <row r="13" spans="1:21" x14ac:dyDescent="0.25">
      <c r="A13" s="27" t="s">
        <v>38</v>
      </c>
      <c r="B13" s="60">
        <f t="shared" si="0"/>
        <v>0</v>
      </c>
      <c r="C13" s="55">
        <f t="shared" si="1"/>
        <v>0</v>
      </c>
      <c r="D13" s="45">
        <v>0</v>
      </c>
      <c r="E13" s="44">
        <v>0</v>
      </c>
      <c r="F13" s="79">
        <v>0</v>
      </c>
      <c r="G13" s="10">
        <v>0</v>
      </c>
      <c r="H13" s="82"/>
      <c r="I13" s="47"/>
      <c r="J13" s="79"/>
      <c r="K13" s="10"/>
      <c r="L13" s="82"/>
      <c r="M13" s="47"/>
      <c r="N13" s="79"/>
      <c r="O13" s="10"/>
      <c r="P13" s="82"/>
      <c r="Q13" s="47"/>
      <c r="R13" s="79"/>
      <c r="S13" s="10"/>
      <c r="T13" s="82"/>
      <c r="U13" s="47"/>
    </row>
    <row r="14" spans="1:21" x14ac:dyDescent="0.25">
      <c r="A14" s="27" t="s">
        <v>36</v>
      </c>
      <c r="B14" s="60">
        <f t="shared" ref="B14" si="2">D14+F14+H14+J14+L14+N14+P14+R14+T14</f>
        <v>5.4399999999999995</v>
      </c>
      <c r="C14" s="55">
        <f t="shared" si="1"/>
        <v>75</v>
      </c>
      <c r="D14" s="45">
        <v>2.73</v>
      </c>
      <c r="E14" s="44">
        <v>50</v>
      </c>
      <c r="F14" s="61">
        <v>2.71</v>
      </c>
      <c r="G14" s="10">
        <v>25</v>
      </c>
      <c r="H14" s="63"/>
      <c r="I14" s="47"/>
      <c r="J14" s="61"/>
      <c r="K14" s="10"/>
      <c r="L14" s="76"/>
      <c r="M14" s="47"/>
      <c r="N14" s="61"/>
      <c r="O14" s="10"/>
      <c r="P14" s="63"/>
      <c r="Q14" s="47"/>
      <c r="R14" s="61"/>
      <c r="S14" s="10"/>
      <c r="T14" s="63"/>
      <c r="U14" s="47"/>
    </row>
    <row r="15" spans="1:21" x14ac:dyDescent="0.25">
      <c r="A15" s="27" t="s">
        <v>49</v>
      </c>
      <c r="B15" s="60">
        <f t="shared" si="0"/>
        <v>0</v>
      </c>
      <c r="C15" s="55">
        <f t="shared" si="1"/>
        <v>7</v>
      </c>
      <c r="D15" s="45">
        <v>0</v>
      </c>
      <c r="E15" s="44">
        <v>0</v>
      </c>
      <c r="F15" s="61">
        <v>0</v>
      </c>
      <c r="G15" s="10">
        <v>7</v>
      </c>
      <c r="H15" s="63"/>
      <c r="I15" s="47"/>
      <c r="J15" s="61"/>
      <c r="K15" s="10"/>
      <c r="L15" s="76"/>
      <c r="M15" s="47"/>
      <c r="N15" s="61"/>
      <c r="O15" s="10"/>
      <c r="P15" s="63"/>
      <c r="Q15" s="47"/>
      <c r="R15" s="61"/>
      <c r="S15" s="10"/>
      <c r="T15" s="63"/>
      <c r="U15" s="47"/>
    </row>
    <row r="16" spans="1:21" x14ac:dyDescent="0.25">
      <c r="A16" s="27" t="s">
        <v>43</v>
      </c>
      <c r="B16" s="60">
        <f t="shared" si="0"/>
        <v>3.2</v>
      </c>
      <c r="C16" s="55">
        <f t="shared" si="1"/>
        <v>42</v>
      </c>
      <c r="D16" s="45">
        <v>0</v>
      </c>
      <c r="E16" s="44">
        <v>7</v>
      </c>
      <c r="F16" s="61">
        <v>3.2</v>
      </c>
      <c r="G16" s="10">
        <v>35</v>
      </c>
      <c r="H16" s="63"/>
      <c r="I16" s="47"/>
      <c r="J16" s="79"/>
      <c r="K16" s="10"/>
      <c r="L16" s="82"/>
      <c r="M16" s="47"/>
      <c r="N16" s="79"/>
      <c r="O16" s="10"/>
      <c r="P16" s="82"/>
      <c r="Q16" s="47"/>
      <c r="R16" s="61"/>
      <c r="S16" s="10"/>
      <c r="T16" s="82"/>
      <c r="U16" s="47"/>
    </row>
    <row r="17" spans="1:21" x14ac:dyDescent="0.25">
      <c r="A17" s="27" t="s">
        <v>32</v>
      </c>
      <c r="B17" s="60">
        <f t="shared" si="0"/>
        <v>8.0500000000000007</v>
      </c>
      <c r="C17" s="55">
        <f>(+E17+G17+I17+K17+M17+O17+Q17+S17+U17)</f>
        <v>50</v>
      </c>
      <c r="D17" s="45">
        <v>0</v>
      </c>
      <c r="E17" s="44">
        <v>0</v>
      </c>
      <c r="F17" s="61">
        <v>8.0500000000000007</v>
      </c>
      <c r="G17" s="10">
        <v>50</v>
      </c>
      <c r="H17" s="63"/>
      <c r="I17" s="47"/>
      <c r="J17" s="61"/>
      <c r="K17" s="10"/>
      <c r="L17" s="76"/>
      <c r="M17" s="47"/>
      <c r="N17" s="61"/>
      <c r="O17" s="10"/>
      <c r="P17" s="47"/>
      <c r="Q17" s="47"/>
      <c r="R17" s="61"/>
      <c r="S17" s="10"/>
      <c r="T17" s="63"/>
      <c r="U17" s="47"/>
    </row>
    <row r="18" spans="1:21" x14ac:dyDescent="0.25">
      <c r="A18" s="43"/>
      <c r="B18" s="36"/>
      <c r="C18" s="55"/>
      <c r="D18" s="45"/>
      <c r="E18" s="44"/>
      <c r="F18" s="61"/>
      <c r="G18" s="10"/>
      <c r="H18" s="47"/>
      <c r="I18" s="47"/>
      <c r="J18" s="10"/>
      <c r="K18" s="10"/>
      <c r="L18" s="76"/>
      <c r="M18" s="47"/>
      <c r="N18" s="61"/>
      <c r="O18" s="10"/>
      <c r="P18" s="47"/>
      <c r="Q18" s="47"/>
      <c r="R18" s="10"/>
      <c r="S18" s="10"/>
      <c r="T18" s="47"/>
      <c r="U18" s="47"/>
    </row>
    <row r="19" spans="1:21" ht="15.75" x14ac:dyDescent="0.25">
      <c r="A19" s="67" t="s">
        <v>27</v>
      </c>
      <c r="B19" s="53"/>
      <c r="C19" s="56"/>
      <c r="D19" s="70"/>
      <c r="E19" s="70"/>
      <c r="F19" s="62"/>
      <c r="G19" s="46"/>
      <c r="H19" s="48"/>
      <c r="I19" s="48"/>
      <c r="J19" s="46"/>
      <c r="K19" s="46"/>
      <c r="L19" s="76"/>
      <c r="M19" s="47"/>
      <c r="N19" s="61"/>
      <c r="O19" s="10"/>
      <c r="P19" s="47"/>
      <c r="Q19" s="47"/>
      <c r="R19" s="10"/>
      <c r="S19" s="10"/>
      <c r="T19" s="47"/>
      <c r="U19" s="47"/>
    </row>
    <row r="20" spans="1:21" x14ac:dyDescent="0.25">
      <c r="A20" s="27" t="s">
        <v>46</v>
      </c>
      <c r="B20" s="60">
        <f>D20+F20+H20+J20+L20+N20+P20+R20+T20</f>
        <v>10.130000000000001</v>
      </c>
      <c r="C20" s="55">
        <f>(E20+G20+I20+K20+M20+O20+Q20+S20+U20)</f>
        <v>50</v>
      </c>
      <c r="D20" s="45">
        <v>0</v>
      </c>
      <c r="E20" s="44">
        <v>0</v>
      </c>
      <c r="F20" s="61">
        <v>10.130000000000001</v>
      </c>
      <c r="G20" s="10">
        <v>50</v>
      </c>
      <c r="H20" s="63"/>
      <c r="I20" s="47"/>
      <c r="J20" s="61"/>
      <c r="K20" s="10"/>
      <c r="L20" s="76"/>
      <c r="M20" s="47"/>
      <c r="N20" s="61"/>
      <c r="O20" s="10"/>
      <c r="P20" s="63"/>
      <c r="Q20" s="47"/>
      <c r="R20" s="61"/>
      <c r="S20" s="10"/>
      <c r="T20" s="63"/>
      <c r="U20" s="47"/>
    </row>
    <row r="21" spans="1:21" x14ac:dyDescent="0.25">
      <c r="A21" s="27" t="s">
        <v>67</v>
      </c>
      <c r="B21" s="60">
        <f>D21+F21+H21+J21+L21+N21+P21+R21+T21</f>
        <v>0</v>
      </c>
      <c r="C21" s="55">
        <f>(E21+G21+I21+K21+M21+O21+Q21+S21+U21)</f>
        <v>7</v>
      </c>
      <c r="D21" s="45">
        <v>0</v>
      </c>
      <c r="E21" s="44">
        <v>7</v>
      </c>
      <c r="F21" s="61">
        <v>0</v>
      </c>
      <c r="G21" s="10">
        <v>0</v>
      </c>
      <c r="H21" s="63"/>
      <c r="I21" s="47"/>
      <c r="J21" s="61"/>
      <c r="K21" s="10"/>
      <c r="L21" s="76"/>
      <c r="M21" s="47"/>
      <c r="N21" s="61"/>
      <c r="O21" s="10"/>
      <c r="P21" s="63"/>
      <c r="Q21" s="47"/>
      <c r="R21" s="61"/>
      <c r="S21" s="10"/>
      <c r="T21" s="63"/>
      <c r="U21" s="47"/>
    </row>
    <row r="22" spans="1:21" x14ac:dyDescent="0.25">
      <c r="A22" s="27" t="s">
        <v>35</v>
      </c>
      <c r="B22" s="60">
        <f t="shared" ref="B22" si="3">D22+F22+H22+J22+L22+N22+P22+R22+T22</f>
        <v>3.38</v>
      </c>
      <c r="C22" s="55">
        <f t="shared" ref="C22:C31" si="4">(E22+G22+I22+K22+M22+O22+Q22+S22+U22)</f>
        <v>45</v>
      </c>
      <c r="D22" s="45">
        <v>0</v>
      </c>
      <c r="E22" s="44">
        <v>0</v>
      </c>
      <c r="F22" s="61">
        <v>3.38</v>
      </c>
      <c r="G22" s="10">
        <v>45</v>
      </c>
      <c r="H22" s="63"/>
      <c r="I22" s="47"/>
      <c r="J22" s="61"/>
      <c r="K22" s="10"/>
      <c r="L22" s="82"/>
      <c r="M22" s="47"/>
      <c r="N22" s="79"/>
      <c r="O22" s="10"/>
      <c r="P22" s="82"/>
      <c r="Q22" s="47"/>
      <c r="R22" s="79"/>
      <c r="S22" s="10"/>
      <c r="T22" s="82"/>
      <c r="U22" s="47"/>
    </row>
    <row r="23" spans="1:21" x14ac:dyDescent="0.25">
      <c r="A23" s="32" t="s">
        <v>11</v>
      </c>
      <c r="B23" s="60">
        <f t="shared" ref="B23:B31" si="5">D23+F23+H23+J23+L23+N23+P23+R23+T23</f>
        <v>0</v>
      </c>
      <c r="C23" s="55">
        <f t="shared" si="4"/>
        <v>0</v>
      </c>
      <c r="D23" s="45">
        <v>0</v>
      </c>
      <c r="E23" s="44">
        <v>0</v>
      </c>
      <c r="F23" s="79">
        <v>0</v>
      </c>
      <c r="G23" s="10">
        <v>0</v>
      </c>
      <c r="H23" s="63"/>
      <c r="I23" s="47"/>
      <c r="J23" s="79"/>
      <c r="K23" s="10"/>
      <c r="L23" s="82"/>
      <c r="M23" s="47"/>
      <c r="N23" s="79"/>
      <c r="O23" s="10"/>
      <c r="P23" s="63"/>
      <c r="Q23" s="47"/>
      <c r="R23" s="61"/>
      <c r="S23" s="10"/>
      <c r="T23" s="47"/>
      <c r="U23" s="47"/>
    </row>
    <row r="24" spans="1:21" x14ac:dyDescent="0.25">
      <c r="A24" s="32" t="s">
        <v>44</v>
      </c>
      <c r="B24" s="60">
        <f t="shared" si="5"/>
        <v>0</v>
      </c>
      <c r="C24" s="55">
        <f t="shared" si="4"/>
        <v>7</v>
      </c>
      <c r="D24" s="45">
        <v>0</v>
      </c>
      <c r="E24" s="70">
        <v>0</v>
      </c>
      <c r="F24" s="62">
        <v>0</v>
      </c>
      <c r="G24" s="46">
        <v>7</v>
      </c>
      <c r="H24" s="82"/>
      <c r="I24" s="48"/>
      <c r="J24" s="62"/>
      <c r="K24" s="46"/>
      <c r="L24" s="76"/>
      <c r="M24" s="47"/>
      <c r="N24" s="79"/>
      <c r="O24" s="10"/>
      <c r="P24" s="63"/>
      <c r="Q24" s="47"/>
      <c r="R24" s="61"/>
      <c r="S24" s="10"/>
      <c r="T24" s="47"/>
      <c r="U24" s="47"/>
    </row>
    <row r="25" spans="1:21" x14ac:dyDescent="0.25">
      <c r="A25" s="83" t="s">
        <v>52</v>
      </c>
      <c r="B25" s="60">
        <f t="shared" ref="B25" si="6">D25+F25+H25+J25+L25+N25+P25+R25+T25</f>
        <v>1.25</v>
      </c>
      <c r="C25" s="55">
        <f t="shared" ref="C25" si="7">(E25+G25+I25+K25+M25+O25+Q25+S25+U25)</f>
        <v>47</v>
      </c>
      <c r="D25" s="45">
        <v>1.25</v>
      </c>
      <c r="E25" s="70">
        <v>40</v>
      </c>
      <c r="F25" s="62">
        <v>0</v>
      </c>
      <c r="G25" s="46">
        <v>7</v>
      </c>
      <c r="H25" s="82"/>
      <c r="I25" s="48"/>
      <c r="J25" s="62"/>
      <c r="K25" s="46"/>
      <c r="L25" s="76"/>
      <c r="M25" s="47"/>
      <c r="N25" s="79"/>
      <c r="O25" s="10"/>
      <c r="P25" s="63"/>
      <c r="Q25" s="47"/>
      <c r="R25" s="61"/>
      <c r="S25" s="10"/>
      <c r="T25" s="47"/>
      <c r="U25" s="47"/>
    </row>
    <row r="26" spans="1:21" x14ac:dyDescent="0.25">
      <c r="A26" s="27" t="s">
        <v>30</v>
      </c>
      <c r="B26" s="60">
        <f t="shared" si="5"/>
        <v>4.66</v>
      </c>
      <c r="C26" s="55">
        <f t="shared" si="4"/>
        <v>80</v>
      </c>
      <c r="D26" s="45">
        <v>3.28</v>
      </c>
      <c r="E26" s="44">
        <v>45</v>
      </c>
      <c r="F26" s="61">
        <v>1.38</v>
      </c>
      <c r="G26" s="10">
        <v>35</v>
      </c>
      <c r="H26" s="63"/>
      <c r="I26" s="47"/>
      <c r="J26" s="61"/>
      <c r="K26" s="10"/>
      <c r="L26" s="76"/>
      <c r="M26" s="47"/>
      <c r="N26" s="61"/>
      <c r="O26" s="10"/>
      <c r="P26" s="63"/>
      <c r="Q26" s="47"/>
      <c r="R26" s="61"/>
      <c r="S26" s="10"/>
      <c r="T26" s="63"/>
      <c r="U26" s="47"/>
    </row>
    <row r="27" spans="1:21" x14ac:dyDescent="0.25">
      <c r="A27" s="32" t="s">
        <v>48</v>
      </c>
      <c r="B27" s="60">
        <f t="shared" si="5"/>
        <v>0</v>
      </c>
      <c r="C27" s="55">
        <f t="shared" si="4"/>
        <v>14</v>
      </c>
      <c r="D27" s="45">
        <v>0</v>
      </c>
      <c r="E27" s="44">
        <v>7</v>
      </c>
      <c r="F27" s="79">
        <v>0</v>
      </c>
      <c r="G27" s="10">
        <v>7</v>
      </c>
      <c r="H27" s="63"/>
      <c r="I27" s="47"/>
      <c r="J27" s="61"/>
      <c r="K27" s="10"/>
      <c r="L27" s="76"/>
      <c r="M27" s="47"/>
      <c r="N27" s="61"/>
      <c r="O27" s="10"/>
      <c r="P27" s="63"/>
      <c r="Q27" s="47"/>
      <c r="R27" s="61"/>
      <c r="S27" s="10"/>
      <c r="T27" s="47"/>
      <c r="U27" s="47"/>
    </row>
    <row r="28" spans="1:21" x14ac:dyDescent="0.25">
      <c r="A28" s="33" t="s">
        <v>39</v>
      </c>
      <c r="B28" s="60">
        <f t="shared" si="5"/>
        <v>8.83</v>
      </c>
      <c r="C28" s="55">
        <f t="shared" si="4"/>
        <v>80</v>
      </c>
      <c r="D28" s="45">
        <v>7.77</v>
      </c>
      <c r="E28" s="44">
        <v>50</v>
      </c>
      <c r="F28" s="61">
        <v>1.06</v>
      </c>
      <c r="G28" s="10">
        <v>30</v>
      </c>
      <c r="H28" s="63"/>
      <c r="I28" s="47"/>
      <c r="J28" s="61"/>
      <c r="K28" s="10"/>
      <c r="L28" s="76"/>
      <c r="M28" s="47"/>
      <c r="N28" s="61"/>
      <c r="O28" s="10"/>
      <c r="P28" s="63"/>
      <c r="Q28" s="47"/>
      <c r="R28" s="61"/>
      <c r="S28" s="10"/>
      <c r="T28" s="82"/>
      <c r="U28" s="47"/>
    </row>
    <row r="29" spans="1:21" x14ac:dyDescent="0.25">
      <c r="A29" s="33" t="s">
        <v>40</v>
      </c>
      <c r="B29" s="60">
        <f t="shared" si="5"/>
        <v>0</v>
      </c>
      <c r="C29" s="55">
        <f t="shared" si="4"/>
        <v>14</v>
      </c>
      <c r="D29" s="45">
        <v>0</v>
      </c>
      <c r="E29" s="44">
        <v>7</v>
      </c>
      <c r="F29" s="61">
        <v>0</v>
      </c>
      <c r="G29" s="10">
        <v>7</v>
      </c>
      <c r="H29" s="45"/>
      <c r="I29" s="47"/>
      <c r="J29" s="61"/>
      <c r="K29" s="10"/>
      <c r="L29" s="45"/>
      <c r="M29" s="47"/>
      <c r="N29" s="61"/>
      <c r="O29" s="10"/>
      <c r="P29" s="63"/>
      <c r="Q29" s="47"/>
      <c r="R29" s="61"/>
      <c r="S29" s="10"/>
      <c r="T29" s="82"/>
      <c r="U29" s="47"/>
    </row>
    <row r="30" spans="1:21" x14ac:dyDescent="0.25">
      <c r="A30" s="33" t="s">
        <v>41</v>
      </c>
      <c r="B30" s="60">
        <f t="shared" si="5"/>
        <v>0</v>
      </c>
      <c r="C30" s="55">
        <f t="shared" si="4"/>
        <v>0</v>
      </c>
      <c r="D30" s="45">
        <v>0</v>
      </c>
      <c r="E30" s="44">
        <v>0</v>
      </c>
      <c r="F30" s="61">
        <v>0</v>
      </c>
      <c r="G30" s="10">
        <v>0</v>
      </c>
      <c r="H30" s="82"/>
      <c r="I30" s="47"/>
      <c r="J30" s="79"/>
      <c r="K30" s="10"/>
      <c r="L30" s="82"/>
      <c r="M30" s="47"/>
      <c r="N30" s="79"/>
      <c r="O30" s="10"/>
      <c r="P30" s="82"/>
      <c r="Q30" s="47"/>
      <c r="R30" s="79"/>
      <c r="S30" s="10"/>
      <c r="T30" s="82"/>
      <c r="U30" s="47"/>
    </row>
    <row r="31" spans="1:21" x14ac:dyDescent="0.25">
      <c r="A31" s="33" t="s">
        <v>45</v>
      </c>
      <c r="B31" s="60">
        <f t="shared" si="5"/>
        <v>1.46</v>
      </c>
      <c r="C31" s="55">
        <f t="shared" si="4"/>
        <v>40</v>
      </c>
      <c r="D31" s="45">
        <v>0</v>
      </c>
      <c r="E31" s="44">
        <v>0</v>
      </c>
      <c r="F31" s="61">
        <v>1.46</v>
      </c>
      <c r="G31" s="10">
        <v>40</v>
      </c>
      <c r="H31" s="82"/>
      <c r="I31" s="47"/>
      <c r="J31" s="79"/>
      <c r="K31" s="10"/>
      <c r="L31" s="76"/>
      <c r="M31" s="47"/>
      <c r="N31" s="61"/>
      <c r="O31" s="10"/>
      <c r="P31" s="63"/>
      <c r="Q31" s="47"/>
      <c r="R31" s="79"/>
      <c r="S31" s="10"/>
      <c r="T31" s="63"/>
      <c r="U31" s="47"/>
    </row>
    <row r="33" spans="1:2" x14ac:dyDescent="0.25">
      <c r="A33" s="64"/>
      <c r="B33" s="65" t="s">
        <v>29</v>
      </c>
    </row>
  </sheetData>
  <mergeCells count="10">
    <mergeCell ref="R3:S3"/>
    <mergeCell ref="T3:U3"/>
    <mergeCell ref="A1:Q1"/>
    <mergeCell ref="D3:E3"/>
    <mergeCell ref="F3:G3"/>
    <mergeCell ref="H3:I3"/>
    <mergeCell ref="J3:K3"/>
    <mergeCell ref="N3:O3"/>
    <mergeCell ref="P3:Q3"/>
    <mergeCell ref="L3:M3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zoomScale="90" zoomScaleNormal="90" workbookViewId="0">
      <pane ySplit="3" topLeftCell="A4" activePane="bottomLeft" state="frozen"/>
      <selection pane="bottomLeft" activeCell="F9" sqref="F9"/>
    </sheetView>
  </sheetViews>
  <sheetFormatPr defaultRowHeight="15" x14ac:dyDescent="0.25"/>
  <cols>
    <col min="1" max="1" width="16.5703125" customWidth="1"/>
    <col min="2" max="2" width="8.85546875" customWidth="1"/>
    <col min="3" max="3" width="9.42578125" customWidth="1"/>
    <col min="4" max="4" width="9.42578125" style="30" bestFit="1" customWidth="1"/>
    <col min="5" max="13" width="9.42578125" bestFit="1" customWidth="1"/>
    <col min="14" max="14" width="9.5703125" bestFit="1" customWidth="1"/>
  </cols>
  <sheetData>
    <row r="1" spans="1:16" ht="21" thickBot="1" x14ac:dyDescent="0.35">
      <c r="A1" s="31" t="s">
        <v>55</v>
      </c>
      <c r="B1" s="35"/>
      <c r="C1" s="35"/>
      <c r="D1" s="6"/>
      <c r="E1" s="6"/>
      <c r="F1" s="6"/>
      <c r="G1" s="6"/>
      <c r="H1" s="6"/>
      <c r="I1" s="6"/>
      <c r="J1" s="6"/>
      <c r="K1" s="6"/>
      <c r="L1" s="7"/>
      <c r="M1" s="1"/>
    </row>
    <row r="2" spans="1:16" x14ac:dyDescent="0.25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ht="15.75" thickBot="1" x14ac:dyDescent="0.3">
      <c r="A3" s="8" t="s">
        <v>0</v>
      </c>
      <c r="B3" s="9" t="s">
        <v>1</v>
      </c>
      <c r="C3" s="9">
        <v>44844</v>
      </c>
      <c r="D3" s="9">
        <v>44879</v>
      </c>
      <c r="E3" s="9">
        <v>44907</v>
      </c>
      <c r="F3" s="9">
        <v>44935</v>
      </c>
      <c r="G3" s="9">
        <v>44970</v>
      </c>
      <c r="H3" s="9">
        <v>44998</v>
      </c>
      <c r="I3" s="9">
        <v>45026</v>
      </c>
      <c r="J3" s="9">
        <v>45054</v>
      </c>
      <c r="K3" s="9">
        <v>45089</v>
      </c>
      <c r="L3" s="9">
        <v>45117</v>
      </c>
      <c r="M3" s="81">
        <v>45152</v>
      </c>
      <c r="N3" s="9">
        <v>45180</v>
      </c>
      <c r="O3" s="52"/>
      <c r="P3" t="s">
        <v>25</v>
      </c>
    </row>
    <row r="4" spans="1:16" ht="15.75" thickBot="1" x14ac:dyDescent="0.3">
      <c r="A4" s="27" t="s">
        <v>12</v>
      </c>
      <c r="B4" s="77">
        <f t="shared" ref="B4:B31" si="0">SUM(C4:M4)</f>
        <v>49</v>
      </c>
      <c r="C4" s="77">
        <v>7</v>
      </c>
      <c r="D4" s="77">
        <v>7</v>
      </c>
      <c r="E4" s="4">
        <v>7</v>
      </c>
      <c r="F4" s="4">
        <v>7</v>
      </c>
      <c r="G4" s="4">
        <v>7</v>
      </c>
      <c r="H4" s="4">
        <v>7</v>
      </c>
      <c r="I4" s="4"/>
      <c r="J4" s="4">
        <v>7</v>
      </c>
      <c r="K4" s="4"/>
      <c r="L4" s="4"/>
      <c r="M4" s="4"/>
      <c r="N4" s="5"/>
      <c r="O4" s="80"/>
      <c r="P4" t="s">
        <v>42</v>
      </c>
    </row>
    <row r="5" spans="1:16" x14ac:dyDescent="0.25">
      <c r="A5" s="27" t="s">
        <v>46</v>
      </c>
      <c r="B5" s="77">
        <f t="shared" si="0"/>
        <v>35</v>
      </c>
      <c r="C5" s="77">
        <v>7</v>
      </c>
      <c r="D5" s="77"/>
      <c r="E5" s="77">
        <v>7</v>
      </c>
      <c r="F5" s="77"/>
      <c r="G5" s="77"/>
      <c r="H5" s="4">
        <v>7</v>
      </c>
      <c r="I5" s="4">
        <v>7</v>
      </c>
      <c r="J5" s="4">
        <v>7</v>
      </c>
      <c r="K5" s="4"/>
      <c r="L5" s="4"/>
      <c r="M5" s="4"/>
      <c r="N5" s="5"/>
    </row>
    <row r="6" spans="1:16" x14ac:dyDescent="0.25">
      <c r="A6" s="27" t="s">
        <v>9</v>
      </c>
      <c r="B6" s="77">
        <f t="shared" si="0"/>
        <v>28</v>
      </c>
      <c r="C6" s="77"/>
      <c r="D6" s="77">
        <v>7</v>
      </c>
      <c r="E6" s="4"/>
      <c r="F6" s="4">
        <v>7</v>
      </c>
      <c r="G6" s="4">
        <v>7</v>
      </c>
      <c r="H6" s="4"/>
      <c r="I6" s="4"/>
      <c r="J6" s="4">
        <v>7</v>
      </c>
      <c r="K6" s="4"/>
      <c r="L6" s="4"/>
      <c r="M6" s="4"/>
      <c r="N6" s="5"/>
    </row>
    <row r="7" spans="1:16" x14ac:dyDescent="0.25">
      <c r="A7" s="27" t="s">
        <v>34</v>
      </c>
      <c r="B7" s="77">
        <f t="shared" si="0"/>
        <v>56</v>
      </c>
      <c r="C7" s="77">
        <v>7</v>
      </c>
      <c r="D7" s="77">
        <v>7</v>
      </c>
      <c r="E7" s="4">
        <v>7</v>
      </c>
      <c r="F7" s="77">
        <v>7</v>
      </c>
      <c r="G7" s="77">
        <v>7</v>
      </c>
      <c r="H7" s="4">
        <v>7</v>
      </c>
      <c r="I7" s="77">
        <v>7</v>
      </c>
      <c r="J7" s="77">
        <v>7</v>
      </c>
      <c r="K7" s="77"/>
      <c r="L7" s="77"/>
      <c r="M7" s="4"/>
      <c r="N7" s="5"/>
    </row>
    <row r="8" spans="1:16" x14ac:dyDescent="0.25">
      <c r="A8" s="27" t="s">
        <v>37</v>
      </c>
      <c r="B8" s="77">
        <f t="shared" si="0"/>
        <v>0</v>
      </c>
      <c r="C8" s="77"/>
      <c r="D8" s="77"/>
      <c r="E8" s="4"/>
      <c r="F8" s="77"/>
      <c r="G8" s="77"/>
      <c r="H8" s="4"/>
      <c r="I8" s="77"/>
      <c r="J8" s="90"/>
      <c r="K8" s="90"/>
      <c r="L8" s="77"/>
      <c r="M8" s="4"/>
      <c r="N8" s="5"/>
    </row>
    <row r="9" spans="1:16" x14ac:dyDescent="0.25">
      <c r="A9" s="27" t="s">
        <v>67</v>
      </c>
      <c r="B9" s="77">
        <f>SUM(C9:N9)</f>
        <v>28</v>
      </c>
      <c r="C9" s="77"/>
      <c r="D9" s="77"/>
      <c r="E9" s="4"/>
      <c r="F9" s="77"/>
      <c r="G9" s="92">
        <v>7</v>
      </c>
      <c r="H9" s="93">
        <v>7</v>
      </c>
      <c r="I9" s="92">
        <v>7</v>
      </c>
      <c r="J9" s="95">
        <v>7</v>
      </c>
      <c r="K9" s="90"/>
      <c r="L9" s="77"/>
      <c r="M9" s="4"/>
      <c r="N9" s="5"/>
    </row>
    <row r="10" spans="1:16" x14ac:dyDescent="0.25">
      <c r="A10" s="27" t="s">
        <v>68</v>
      </c>
      <c r="B10" s="77">
        <f>SUM(C10:N10)</f>
        <v>0</v>
      </c>
      <c r="C10" s="77"/>
      <c r="D10" s="77"/>
      <c r="E10" s="4"/>
      <c r="F10" s="77"/>
      <c r="G10" s="77"/>
      <c r="H10" s="4"/>
      <c r="I10" s="77"/>
      <c r="J10" s="90"/>
      <c r="K10" s="90"/>
      <c r="L10" s="77"/>
      <c r="M10" s="4"/>
      <c r="N10" s="5"/>
    </row>
    <row r="11" spans="1:16" x14ac:dyDescent="0.25">
      <c r="A11" s="27" t="s">
        <v>35</v>
      </c>
      <c r="B11" s="77">
        <f t="shared" si="0"/>
        <v>28</v>
      </c>
      <c r="C11" s="77"/>
      <c r="D11" s="77"/>
      <c r="E11" s="4">
        <v>7</v>
      </c>
      <c r="F11" s="4">
        <v>7</v>
      </c>
      <c r="G11" s="4"/>
      <c r="H11" s="4"/>
      <c r="I11" s="4">
        <v>7</v>
      </c>
      <c r="J11" s="4">
        <v>7</v>
      </c>
      <c r="K11" s="4"/>
      <c r="L11" s="4"/>
      <c r="M11" s="4"/>
      <c r="N11" s="5"/>
    </row>
    <row r="12" spans="1:16" x14ac:dyDescent="0.25">
      <c r="A12" s="27" t="s">
        <v>11</v>
      </c>
      <c r="B12" s="77">
        <f t="shared" si="0"/>
        <v>35</v>
      </c>
      <c r="C12" s="77">
        <v>7</v>
      </c>
      <c r="D12" s="77">
        <v>7</v>
      </c>
      <c r="E12" s="4">
        <v>7</v>
      </c>
      <c r="F12" s="4">
        <v>7</v>
      </c>
      <c r="G12" s="4">
        <v>7</v>
      </c>
      <c r="H12" s="4"/>
      <c r="I12" s="4"/>
      <c r="J12" s="4"/>
      <c r="K12" s="4"/>
      <c r="L12" s="4"/>
      <c r="M12" s="4"/>
      <c r="N12" s="5"/>
    </row>
    <row r="13" spans="1:16" x14ac:dyDescent="0.25">
      <c r="A13" s="27" t="s">
        <v>64</v>
      </c>
      <c r="B13" s="77">
        <f t="shared" si="0"/>
        <v>28</v>
      </c>
      <c r="C13" s="91">
        <v>7</v>
      </c>
      <c r="D13" s="91">
        <v>7</v>
      </c>
      <c r="E13" s="91">
        <v>7</v>
      </c>
      <c r="F13" s="4">
        <v>7</v>
      </c>
      <c r="G13" s="4"/>
      <c r="H13" s="4"/>
      <c r="I13" s="4"/>
      <c r="J13" s="4"/>
      <c r="K13" s="4"/>
      <c r="L13" s="4"/>
      <c r="M13" s="4"/>
      <c r="N13" s="5"/>
    </row>
    <row r="14" spans="1:16" x14ac:dyDescent="0.25">
      <c r="A14" s="27" t="s">
        <v>7</v>
      </c>
      <c r="B14" s="77">
        <f t="shared" si="0"/>
        <v>56</v>
      </c>
      <c r="C14" s="77">
        <v>7</v>
      </c>
      <c r="D14" s="77">
        <v>7</v>
      </c>
      <c r="E14" s="4">
        <v>7</v>
      </c>
      <c r="F14" s="4">
        <v>7</v>
      </c>
      <c r="G14" s="4">
        <v>7</v>
      </c>
      <c r="H14" s="4">
        <v>7</v>
      </c>
      <c r="I14" s="4">
        <v>7</v>
      </c>
      <c r="J14" s="4">
        <v>7</v>
      </c>
      <c r="K14" s="4"/>
      <c r="L14" s="4"/>
      <c r="M14" s="4"/>
      <c r="N14" s="5"/>
    </row>
    <row r="15" spans="1:16" x14ac:dyDescent="0.25">
      <c r="A15" s="27" t="s">
        <v>47</v>
      </c>
      <c r="B15" s="77">
        <f t="shared" si="0"/>
        <v>21</v>
      </c>
      <c r="C15" s="77"/>
      <c r="D15" s="89">
        <v>7</v>
      </c>
      <c r="E15" s="89"/>
      <c r="F15" s="89">
        <v>7</v>
      </c>
      <c r="G15" s="89">
        <v>7</v>
      </c>
      <c r="H15" s="17"/>
      <c r="I15" s="90"/>
      <c r="J15" s="90"/>
      <c r="K15" s="90"/>
      <c r="L15" s="77"/>
      <c r="M15" s="4"/>
      <c r="N15" s="5"/>
    </row>
    <row r="16" spans="1:16" x14ac:dyDescent="0.25">
      <c r="A16" s="27" t="s">
        <v>44</v>
      </c>
      <c r="B16" s="77">
        <f t="shared" si="0"/>
        <v>49</v>
      </c>
      <c r="C16" s="77">
        <v>7</v>
      </c>
      <c r="D16" s="77">
        <v>7</v>
      </c>
      <c r="E16" s="4">
        <v>7</v>
      </c>
      <c r="F16" s="4">
        <v>7</v>
      </c>
      <c r="G16" s="4"/>
      <c r="H16" s="4">
        <v>7</v>
      </c>
      <c r="I16" s="77">
        <v>7</v>
      </c>
      <c r="J16" s="77">
        <v>7</v>
      </c>
      <c r="K16" s="77"/>
      <c r="L16" s="77"/>
      <c r="M16" s="4"/>
      <c r="N16" s="5"/>
    </row>
    <row r="17" spans="1:14" x14ac:dyDescent="0.25">
      <c r="A17" s="27" t="s">
        <v>6</v>
      </c>
      <c r="B17" s="77">
        <f t="shared" si="0"/>
        <v>56</v>
      </c>
      <c r="C17" s="77">
        <v>7</v>
      </c>
      <c r="D17" s="77">
        <v>7</v>
      </c>
      <c r="E17" s="4">
        <v>7</v>
      </c>
      <c r="F17" s="4">
        <v>7</v>
      </c>
      <c r="G17" s="4">
        <v>7</v>
      </c>
      <c r="H17" s="4">
        <v>7</v>
      </c>
      <c r="I17" s="77">
        <v>7</v>
      </c>
      <c r="J17" s="77">
        <v>7</v>
      </c>
      <c r="K17" s="77"/>
      <c r="L17" s="77"/>
      <c r="M17" s="4"/>
      <c r="N17" s="5"/>
    </row>
    <row r="18" spans="1:14" x14ac:dyDescent="0.25">
      <c r="A18" s="27" t="s">
        <v>52</v>
      </c>
      <c r="B18" s="77">
        <f t="shared" si="0"/>
        <v>49</v>
      </c>
      <c r="C18" s="77">
        <v>7</v>
      </c>
      <c r="D18" s="77">
        <v>7</v>
      </c>
      <c r="E18" s="4"/>
      <c r="F18" s="4">
        <v>7</v>
      </c>
      <c r="G18" s="4">
        <v>7</v>
      </c>
      <c r="H18" s="4">
        <v>7</v>
      </c>
      <c r="I18" s="77">
        <v>7</v>
      </c>
      <c r="J18" s="77">
        <v>7</v>
      </c>
      <c r="K18" s="77"/>
      <c r="L18" s="77"/>
      <c r="M18" s="4"/>
      <c r="N18" s="5"/>
    </row>
    <row r="19" spans="1:14" x14ac:dyDescent="0.25">
      <c r="A19" s="27" t="s">
        <v>30</v>
      </c>
      <c r="B19" s="77">
        <f t="shared" si="0"/>
        <v>56</v>
      </c>
      <c r="C19" s="77">
        <v>7</v>
      </c>
      <c r="D19" s="77">
        <v>7</v>
      </c>
      <c r="E19" s="4">
        <v>7</v>
      </c>
      <c r="F19" s="4">
        <v>7</v>
      </c>
      <c r="G19" s="4">
        <v>7</v>
      </c>
      <c r="H19" s="4">
        <v>7</v>
      </c>
      <c r="I19" s="77">
        <v>7</v>
      </c>
      <c r="J19" s="77">
        <v>7</v>
      </c>
      <c r="K19" s="77"/>
      <c r="L19" s="77"/>
      <c r="M19" s="4"/>
      <c r="N19" s="5"/>
    </row>
    <row r="20" spans="1:14" x14ac:dyDescent="0.25">
      <c r="A20" s="27" t="s">
        <v>38</v>
      </c>
      <c r="B20" s="77">
        <f t="shared" si="0"/>
        <v>0</v>
      </c>
      <c r="C20" s="77"/>
      <c r="D20" s="77"/>
      <c r="E20" s="77"/>
      <c r="F20" s="77"/>
      <c r="G20" s="77"/>
      <c r="H20" s="4"/>
      <c r="I20" s="4"/>
      <c r="J20" s="77"/>
      <c r="K20" s="77"/>
      <c r="L20" s="77"/>
      <c r="M20" s="4"/>
      <c r="N20" s="5"/>
    </row>
    <row r="21" spans="1:14" x14ac:dyDescent="0.25">
      <c r="A21" s="27" t="s">
        <v>48</v>
      </c>
      <c r="B21" s="77">
        <f t="shared" si="0"/>
        <v>49</v>
      </c>
      <c r="C21" s="77">
        <v>7</v>
      </c>
      <c r="D21" s="77">
        <v>7</v>
      </c>
      <c r="E21" s="77"/>
      <c r="F21" s="77">
        <v>7</v>
      </c>
      <c r="G21" s="77">
        <v>7</v>
      </c>
      <c r="H21" s="4">
        <v>7</v>
      </c>
      <c r="I21" s="4">
        <v>7</v>
      </c>
      <c r="J21" s="77">
        <v>7</v>
      </c>
      <c r="K21" s="77"/>
      <c r="L21" s="77"/>
      <c r="M21" s="4"/>
      <c r="N21" s="5"/>
    </row>
    <row r="22" spans="1:14" x14ac:dyDescent="0.25">
      <c r="A22" s="27" t="s">
        <v>36</v>
      </c>
      <c r="B22" s="77">
        <f t="shared" si="0"/>
        <v>28</v>
      </c>
      <c r="C22" s="4">
        <v>7</v>
      </c>
      <c r="D22" s="17"/>
      <c r="E22" s="17">
        <v>7</v>
      </c>
      <c r="F22" s="17"/>
      <c r="G22" s="17"/>
      <c r="H22" s="17"/>
      <c r="I22" s="17">
        <v>7</v>
      </c>
      <c r="J22" s="17">
        <v>7</v>
      </c>
      <c r="K22" s="17"/>
      <c r="L22" s="17"/>
      <c r="M22" s="17"/>
      <c r="N22" s="5"/>
    </row>
    <row r="23" spans="1:14" x14ac:dyDescent="0.25">
      <c r="A23" s="27" t="s">
        <v>49</v>
      </c>
      <c r="B23" s="77">
        <f t="shared" si="0"/>
        <v>28</v>
      </c>
      <c r="C23" s="77">
        <v>7</v>
      </c>
      <c r="D23" s="4">
        <v>7</v>
      </c>
      <c r="E23" s="4"/>
      <c r="F23" s="4"/>
      <c r="G23" s="4">
        <v>7</v>
      </c>
      <c r="H23" s="4"/>
      <c r="I23" s="4">
        <v>7</v>
      </c>
      <c r="J23" s="4"/>
      <c r="K23" s="4"/>
      <c r="L23" s="4"/>
      <c r="M23" s="4"/>
      <c r="N23" s="5"/>
    </row>
    <row r="24" spans="1:14" x14ac:dyDescent="0.25">
      <c r="A24" s="27" t="s">
        <v>43</v>
      </c>
      <c r="B24" s="77">
        <f t="shared" si="0"/>
        <v>14</v>
      </c>
      <c r="C24" s="4"/>
      <c r="D24" s="4"/>
      <c r="E24" s="4"/>
      <c r="F24" s="4"/>
      <c r="G24" s="4">
        <v>7</v>
      </c>
      <c r="H24" s="4"/>
      <c r="I24" s="4"/>
      <c r="J24" s="4">
        <v>7</v>
      </c>
      <c r="K24" s="4"/>
      <c r="L24" s="4"/>
      <c r="M24" s="4"/>
      <c r="N24" s="5"/>
    </row>
    <row r="25" spans="1:14" x14ac:dyDescent="0.25">
      <c r="A25" s="27" t="s">
        <v>50</v>
      </c>
      <c r="B25" s="77">
        <f t="shared" si="0"/>
        <v>42</v>
      </c>
      <c r="C25" s="4">
        <v>7</v>
      </c>
      <c r="D25" s="89">
        <v>7</v>
      </c>
      <c r="E25" s="89">
        <v>7</v>
      </c>
      <c r="F25" s="89">
        <v>7</v>
      </c>
      <c r="G25" s="89">
        <v>7</v>
      </c>
      <c r="H25" s="4">
        <v>7</v>
      </c>
      <c r="I25" s="4"/>
      <c r="J25" s="4"/>
      <c r="K25" s="4"/>
      <c r="L25" s="4"/>
      <c r="M25" s="4"/>
      <c r="N25" s="5"/>
    </row>
    <row r="26" spans="1:14" x14ac:dyDescent="0.25">
      <c r="A26" s="27" t="s">
        <v>39</v>
      </c>
      <c r="B26" s="77">
        <f t="shared" si="0"/>
        <v>49</v>
      </c>
      <c r="C26" s="4">
        <v>7</v>
      </c>
      <c r="D26" s="4">
        <v>7</v>
      </c>
      <c r="E26" s="4">
        <v>7</v>
      </c>
      <c r="F26" s="4">
        <v>7</v>
      </c>
      <c r="G26" s="4">
        <v>7</v>
      </c>
      <c r="H26" s="4"/>
      <c r="I26" s="4">
        <v>7</v>
      </c>
      <c r="J26" s="4">
        <v>7</v>
      </c>
      <c r="K26" s="4"/>
      <c r="L26" s="4"/>
      <c r="M26" s="4"/>
      <c r="N26" s="5"/>
    </row>
    <row r="27" spans="1:14" x14ac:dyDescent="0.25">
      <c r="A27" s="27" t="s">
        <v>8</v>
      </c>
      <c r="B27" s="4">
        <f t="shared" si="0"/>
        <v>21</v>
      </c>
      <c r="C27" s="17">
        <v>7</v>
      </c>
      <c r="D27" s="17">
        <v>7</v>
      </c>
      <c r="E27" s="17">
        <v>7</v>
      </c>
      <c r="F27" s="4"/>
      <c r="G27" s="17"/>
      <c r="H27" s="17"/>
      <c r="I27" s="17"/>
      <c r="J27" s="17"/>
      <c r="K27" s="17"/>
      <c r="L27" s="17"/>
      <c r="M27" s="17"/>
      <c r="N27" s="5"/>
    </row>
    <row r="28" spans="1:14" x14ac:dyDescent="0.25">
      <c r="A28" s="27" t="s">
        <v>32</v>
      </c>
      <c r="B28" s="4">
        <f t="shared" si="0"/>
        <v>42</v>
      </c>
      <c r="C28" s="17">
        <v>7</v>
      </c>
      <c r="D28" s="17">
        <v>7</v>
      </c>
      <c r="E28" s="17">
        <v>7</v>
      </c>
      <c r="F28" s="4">
        <v>7</v>
      </c>
      <c r="G28" s="17"/>
      <c r="H28" s="17"/>
      <c r="I28" s="17">
        <v>7</v>
      </c>
      <c r="J28" s="17">
        <v>7</v>
      </c>
      <c r="K28" s="17"/>
      <c r="L28" s="17"/>
      <c r="M28" s="17"/>
      <c r="N28" s="5"/>
    </row>
    <row r="29" spans="1:14" x14ac:dyDescent="0.25">
      <c r="A29" s="27" t="s">
        <v>40</v>
      </c>
      <c r="B29" s="4">
        <f t="shared" si="0"/>
        <v>56</v>
      </c>
      <c r="C29" s="17">
        <v>7</v>
      </c>
      <c r="D29" s="17">
        <v>7</v>
      </c>
      <c r="E29" s="17">
        <v>7</v>
      </c>
      <c r="F29" s="4">
        <v>7</v>
      </c>
      <c r="G29" s="17">
        <v>7</v>
      </c>
      <c r="H29" s="17">
        <v>7</v>
      </c>
      <c r="I29" s="17">
        <v>7</v>
      </c>
      <c r="J29" s="17">
        <v>7</v>
      </c>
      <c r="K29" s="17"/>
      <c r="L29" s="17"/>
      <c r="M29" s="17"/>
      <c r="N29" s="5"/>
    </row>
    <row r="30" spans="1:14" x14ac:dyDescent="0.25">
      <c r="A30" s="27" t="s">
        <v>41</v>
      </c>
      <c r="B30" s="4">
        <f t="shared" si="0"/>
        <v>7</v>
      </c>
      <c r="C30" s="17"/>
      <c r="D30" s="17"/>
      <c r="E30" s="17"/>
      <c r="F30" s="4"/>
      <c r="G30" s="17"/>
      <c r="H30" s="17">
        <v>7</v>
      </c>
      <c r="I30" s="17"/>
      <c r="J30" s="17"/>
      <c r="K30" s="17"/>
      <c r="L30" s="17"/>
      <c r="M30" s="17"/>
      <c r="N30" s="5"/>
    </row>
    <row r="31" spans="1:14" x14ac:dyDescent="0.25">
      <c r="A31" s="27" t="s">
        <v>45</v>
      </c>
      <c r="B31" s="4">
        <f t="shared" si="0"/>
        <v>49</v>
      </c>
      <c r="C31" s="17">
        <v>7</v>
      </c>
      <c r="D31" s="17">
        <v>7</v>
      </c>
      <c r="E31" s="17"/>
      <c r="F31" s="4">
        <v>7</v>
      </c>
      <c r="G31" s="17">
        <v>7</v>
      </c>
      <c r="H31" s="17">
        <v>7</v>
      </c>
      <c r="I31" s="17">
        <v>7</v>
      </c>
      <c r="J31" s="17">
        <v>7</v>
      </c>
      <c r="K31" s="17"/>
      <c r="L31" s="17"/>
      <c r="M31" s="17"/>
      <c r="N31" s="5"/>
    </row>
  </sheetData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zoomScaleNormal="100" workbookViewId="0">
      <pane ySplit="1" topLeftCell="A8" activePane="bottomLeft" state="frozen"/>
      <selection pane="bottomLeft" activeCell="A21" sqref="A21:XFD21"/>
    </sheetView>
  </sheetViews>
  <sheetFormatPr defaultRowHeight="15" x14ac:dyDescent="0.25"/>
  <cols>
    <col min="1" max="1" width="16.85546875" bestFit="1" customWidth="1"/>
    <col min="2" max="2" width="11.42578125" style="30" bestFit="1" customWidth="1"/>
    <col min="3" max="3" width="14.5703125" bestFit="1" customWidth="1"/>
    <col min="4" max="4" width="18.140625" bestFit="1" customWidth="1"/>
    <col min="5" max="5" width="11.5703125" bestFit="1" customWidth="1"/>
    <col min="6" max="6" width="16" bestFit="1" customWidth="1"/>
    <col min="7" max="7" width="16.42578125" style="30" bestFit="1" customWidth="1"/>
    <col min="8" max="8" width="9.5703125" bestFit="1" customWidth="1"/>
  </cols>
  <sheetData>
    <row r="1" spans="1:7" ht="31.5" customHeight="1" x14ac:dyDescent="0.25">
      <c r="A1" s="28" t="s">
        <v>16</v>
      </c>
      <c r="B1" s="29" t="s">
        <v>22</v>
      </c>
      <c r="C1" s="28" t="s">
        <v>23</v>
      </c>
      <c r="D1" s="87" t="s">
        <v>63</v>
      </c>
      <c r="E1" s="29" t="s">
        <v>24</v>
      </c>
      <c r="F1" s="28" t="s">
        <v>17</v>
      </c>
      <c r="G1" s="29" t="s">
        <v>20</v>
      </c>
    </row>
    <row r="2" spans="1:7" x14ac:dyDescent="0.25">
      <c r="A2" s="27" t="s">
        <v>12</v>
      </c>
      <c r="B2" s="4">
        <f t="shared" ref="B2:B25" si="0">D2+C2</f>
        <v>86</v>
      </c>
      <c r="C2" s="34">
        <f>VLOOKUP(A2,'Meeting Points'!$A$4:$B$91,2,FALSE)</f>
        <v>49</v>
      </c>
      <c r="D2" s="4">
        <f>VLOOKUP(A2,'Tournament Points'!$A$6:$C$31,3,FALSE)</f>
        <v>37</v>
      </c>
      <c r="E2" s="88">
        <f>VLOOKUP(A2,'Tournament Points'!$A$6:$C$32,2,FALSE)</f>
        <v>3.15</v>
      </c>
      <c r="F2" s="17" t="s">
        <v>19</v>
      </c>
      <c r="G2" s="69"/>
    </row>
    <row r="3" spans="1:7" x14ac:dyDescent="0.25">
      <c r="A3" s="27" t="s">
        <v>46</v>
      </c>
      <c r="B3" s="4">
        <f t="shared" si="0"/>
        <v>85</v>
      </c>
      <c r="C3" s="34">
        <f>VLOOKUP(A3,'Meeting Points'!$A$4:$B$91,2,FALSE)</f>
        <v>35</v>
      </c>
      <c r="D3" s="4">
        <f>VLOOKUP(A3,'Tournament Points'!$A$6:$C$31,3,FALSE)</f>
        <v>50</v>
      </c>
      <c r="E3" s="88">
        <f>VLOOKUP(A3,'Tournament Points'!$A$6:$C$32,2,FALSE)</f>
        <v>10.130000000000001</v>
      </c>
      <c r="F3" s="17" t="s">
        <v>18</v>
      </c>
      <c r="G3" s="69"/>
    </row>
    <row r="4" spans="1:7" x14ac:dyDescent="0.25">
      <c r="A4" s="27" t="s">
        <v>9</v>
      </c>
      <c r="B4" s="4">
        <f t="shared" si="0"/>
        <v>28</v>
      </c>
      <c r="C4" s="34">
        <f>VLOOKUP(A4,'Meeting Points'!$A$4:$B$91,2,FALSE)</f>
        <v>28</v>
      </c>
      <c r="D4" s="4">
        <f>VLOOKUP(A4,'Tournament Points'!$A$6:$C$31,3,FALSE)</f>
        <v>0</v>
      </c>
      <c r="E4" s="88">
        <f>VLOOKUP(A4,'Tournament Points'!$A$6:$C$32,2,FALSE)</f>
        <v>0</v>
      </c>
      <c r="F4" s="17" t="s">
        <v>19</v>
      </c>
      <c r="G4" s="69"/>
    </row>
    <row r="5" spans="1:7" x14ac:dyDescent="0.25">
      <c r="A5" s="27" t="s">
        <v>34</v>
      </c>
      <c r="B5" s="4">
        <f t="shared" si="0"/>
        <v>108</v>
      </c>
      <c r="C5" s="34">
        <f>VLOOKUP(A5,'Meeting Points'!$A$4:$B$91,2,FALSE)</f>
        <v>56</v>
      </c>
      <c r="D5" s="4">
        <f>VLOOKUP(A5,'Tournament Points'!$A$6:$C$31,3,FALSE)</f>
        <v>52</v>
      </c>
      <c r="E5" s="88">
        <f>VLOOKUP(A5,'Tournament Points'!$A$6:$C$32,2,FALSE)</f>
        <v>7.87</v>
      </c>
      <c r="F5" s="17" t="s">
        <v>19</v>
      </c>
      <c r="G5" s="69"/>
    </row>
    <row r="6" spans="1:7" x14ac:dyDescent="0.25">
      <c r="A6" s="27" t="s">
        <v>37</v>
      </c>
      <c r="B6" s="4">
        <f t="shared" si="0"/>
        <v>24</v>
      </c>
      <c r="C6" s="34">
        <f>VLOOKUP(A6,'Meeting Points'!$A$4:$B$91,2,FALSE)</f>
        <v>0</v>
      </c>
      <c r="D6" s="4">
        <f>VLOOKUP(A6,'Tournament Points'!$A$6:$C$31,3,FALSE)</f>
        <v>24</v>
      </c>
      <c r="E6" s="88">
        <f>VLOOKUP(A6,'Tournament Points'!$A$6:$C$32,2,FALSE)</f>
        <v>1.45</v>
      </c>
      <c r="F6" s="17" t="s">
        <v>19</v>
      </c>
      <c r="G6" s="69"/>
    </row>
    <row r="7" spans="1:7" x14ac:dyDescent="0.25">
      <c r="A7" s="27" t="s">
        <v>67</v>
      </c>
      <c r="B7" s="4">
        <f>C7+D7</f>
        <v>35</v>
      </c>
      <c r="C7" s="34">
        <f>VLOOKUP(A7,'Meeting Points'!$A$4:$B$91,2,FALSE)</f>
        <v>28</v>
      </c>
      <c r="D7" s="4">
        <f>VLOOKUP(A7,'Tournament Points'!$A$6:$C$31,3,FALSE)</f>
        <v>7</v>
      </c>
      <c r="E7" s="88">
        <f>VLOOKUP(A7,'Tournament Points'!$A$6:$C$32,2,FALSE)</f>
        <v>0</v>
      </c>
      <c r="F7" s="17" t="s">
        <v>18</v>
      </c>
      <c r="G7" s="69"/>
    </row>
    <row r="8" spans="1:7" x14ac:dyDescent="0.25">
      <c r="A8" s="27" t="s">
        <v>68</v>
      </c>
      <c r="B8" s="4">
        <f>C8+D8</f>
        <v>7</v>
      </c>
      <c r="C8" s="34">
        <f>VLOOKUP(A8,'Meeting Points'!$A$4:$B$91,2,FALSE)</f>
        <v>0</v>
      </c>
      <c r="D8" s="4">
        <f>VLOOKUP(A8,'Tournament Points'!$A$6:$C$31,3,FALSE)</f>
        <v>7</v>
      </c>
      <c r="E8" s="88">
        <f>VLOOKUP(A8,'Tournament Points'!$A$6:$C$32,2,FALSE)</f>
        <v>0</v>
      </c>
      <c r="F8" s="17" t="s">
        <v>19</v>
      </c>
      <c r="G8" s="69"/>
    </row>
    <row r="9" spans="1:7" x14ac:dyDescent="0.25">
      <c r="A9" s="27" t="s">
        <v>35</v>
      </c>
      <c r="B9" s="4">
        <f t="shared" si="0"/>
        <v>73</v>
      </c>
      <c r="C9" s="34">
        <f>VLOOKUP(A9,'Meeting Points'!$A$4:$B$91,2,FALSE)</f>
        <v>28</v>
      </c>
      <c r="D9" s="4">
        <f>VLOOKUP(A9,'Tournament Points'!$A$6:$C$31,3,FALSE)</f>
        <v>45</v>
      </c>
      <c r="E9" s="88">
        <f>VLOOKUP(A9,'Tournament Points'!$A$6:$C$32,2,FALSE)</f>
        <v>3.38</v>
      </c>
      <c r="F9" s="17" t="s">
        <v>18</v>
      </c>
      <c r="G9" s="69"/>
    </row>
    <row r="10" spans="1:7" x14ac:dyDescent="0.25">
      <c r="A10" s="27" t="s">
        <v>11</v>
      </c>
      <c r="B10" s="4">
        <f t="shared" si="0"/>
        <v>35</v>
      </c>
      <c r="C10" s="34">
        <f>VLOOKUP(A10,'Meeting Points'!$A$4:$B$91,2,FALSE)</f>
        <v>35</v>
      </c>
      <c r="D10" s="4">
        <f>VLOOKUP(A10,'Tournament Points'!$A$6:$C$31,3,FALSE)</f>
        <v>0</v>
      </c>
      <c r="E10" s="88">
        <f>VLOOKUP(A10,'Tournament Points'!$A$6:$C$32,2,FALSE)</f>
        <v>0</v>
      </c>
      <c r="F10" s="17" t="s">
        <v>18</v>
      </c>
      <c r="G10" s="69"/>
    </row>
    <row r="11" spans="1:7" x14ac:dyDescent="0.25">
      <c r="A11" s="27" t="s">
        <v>7</v>
      </c>
      <c r="B11" s="4">
        <f t="shared" si="0"/>
        <v>103</v>
      </c>
      <c r="C11" s="34">
        <f>VLOOKUP(A11,'Meeting Points'!$A$4:$B$91,2,FALSE)</f>
        <v>56</v>
      </c>
      <c r="D11" s="4">
        <f>VLOOKUP(A11,'Tournament Points'!$A$6:$C$31,3,FALSE)</f>
        <v>47</v>
      </c>
      <c r="E11" s="88">
        <f>VLOOKUP(A11,'Tournament Points'!$A$6:$C$32,2,FALSE)</f>
        <v>7.04</v>
      </c>
      <c r="F11" s="17" t="s">
        <v>19</v>
      </c>
      <c r="G11" s="69"/>
    </row>
    <row r="12" spans="1:7" x14ac:dyDescent="0.25">
      <c r="A12" s="27" t="s">
        <v>44</v>
      </c>
      <c r="B12" s="4">
        <f t="shared" si="0"/>
        <v>56</v>
      </c>
      <c r="C12" s="34">
        <f>VLOOKUP(A12,'Meeting Points'!$A$4:$B$91,2,FALSE)</f>
        <v>49</v>
      </c>
      <c r="D12" s="4">
        <f>VLOOKUP(A12,'Tournament Points'!$A$6:$C$31,3,FALSE)</f>
        <v>7</v>
      </c>
      <c r="E12" s="88">
        <f>VLOOKUP(A12,'Tournament Points'!$A$6:$C$32,2,FALSE)</f>
        <v>0</v>
      </c>
      <c r="F12" s="17" t="s">
        <v>18</v>
      </c>
      <c r="G12" s="69"/>
    </row>
    <row r="13" spans="1:7" x14ac:dyDescent="0.25">
      <c r="A13" s="27" t="s">
        <v>6</v>
      </c>
      <c r="B13" s="4">
        <f t="shared" si="0"/>
        <v>56</v>
      </c>
      <c r="C13" s="34">
        <f>VLOOKUP(A13,'Meeting Points'!$A$4:$B$91,2,FALSE)</f>
        <v>56</v>
      </c>
      <c r="D13" s="4">
        <f>VLOOKUP(A13,'Tournament Points'!$A$6:$C$31,3,FALSE)</f>
        <v>0</v>
      </c>
      <c r="E13" s="88">
        <f>VLOOKUP(A13,'Tournament Points'!$A$6:$C$32,2,FALSE)</f>
        <v>0</v>
      </c>
      <c r="F13" s="17" t="s">
        <v>19</v>
      </c>
      <c r="G13" s="69"/>
    </row>
    <row r="14" spans="1:7" x14ac:dyDescent="0.25">
      <c r="A14" s="27" t="s">
        <v>52</v>
      </c>
      <c r="B14" s="4">
        <f t="shared" ref="B14" si="1">D14+C14</f>
        <v>96</v>
      </c>
      <c r="C14" s="34">
        <f>VLOOKUP(A14,'Meeting Points'!$A$4:$B$91,2,FALSE)</f>
        <v>49</v>
      </c>
      <c r="D14" s="4">
        <f>VLOOKUP(A14,'Tournament Points'!$A$6:$C$31,3,FALSE)</f>
        <v>47</v>
      </c>
      <c r="E14" s="88">
        <f>VLOOKUP(A14,'Tournament Points'!$A$6:$C$32,2,FALSE)</f>
        <v>1.25</v>
      </c>
      <c r="F14" s="17" t="s">
        <v>18</v>
      </c>
      <c r="G14" s="69"/>
    </row>
    <row r="15" spans="1:7" x14ac:dyDescent="0.25">
      <c r="A15" s="27" t="s">
        <v>30</v>
      </c>
      <c r="B15" s="4">
        <f t="shared" si="0"/>
        <v>136</v>
      </c>
      <c r="C15" s="34">
        <f>VLOOKUP(A15,'Meeting Points'!$A$4:$B$91,2,FALSE)</f>
        <v>56</v>
      </c>
      <c r="D15" s="4">
        <f>VLOOKUP(A15,'Tournament Points'!$A$6:$C$31,3,FALSE)</f>
        <v>80</v>
      </c>
      <c r="E15" s="88">
        <f>VLOOKUP(A15,'Tournament Points'!$A$6:$C$32,2,FALSE)</f>
        <v>4.66</v>
      </c>
      <c r="F15" s="17" t="s">
        <v>18</v>
      </c>
      <c r="G15" s="69"/>
    </row>
    <row r="16" spans="1:7" x14ac:dyDescent="0.25">
      <c r="A16" s="27" t="s">
        <v>38</v>
      </c>
      <c r="B16" s="4">
        <f t="shared" si="0"/>
        <v>0</v>
      </c>
      <c r="C16" s="34">
        <f>VLOOKUP(A16,'Meeting Points'!$A$4:$B$91,2,FALSE)</f>
        <v>0</v>
      </c>
      <c r="D16" s="4">
        <f>VLOOKUP(A16,'Tournament Points'!$A$6:$C$31,3,FALSE)</f>
        <v>0</v>
      </c>
      <c r="E16" s="88">
        <f>VLOOKUP(A16,'Tournament Points'!$A$6:$C$32,2,FALSE)</f>
        <v>0</v>
      </c>
      <c r="F16" s="17" t="s">
        <v>19</v>
      </c>
      <c r="G16" s="69"/>
    </row>
    <row r="17" spans="1:8" x14ac:dyDescent="0.25">
      <c r="A17" s="27" t="s">
        <v>48</v>
      </c>
      <c r="B17" s="4">
        <f t="shared" si="0"/>
        <v>63</v>
      </c>
      <c r="C17" s="34">
        <f>VLOOKUP(A17,'Meeting Points'!$A$4:$B$91,2,FALSE)</f>
        <v>49</v>
      </c>
      <c r="D17" s="4">
        <f>VLOOKUP(A17,'Tournament Points'!$A$6:$C$31,3,FALSE)</f>
        <v>14</v>
      </c>
      <c r="E17" s="88">
        <f>VLOOKUP(A17,'Tournament Points'!$A$6:$C$32,2,FALSE)</f>
        <v>0</v>
      </c>
      <c r="F17" s="17" t="s">
        <v>18</v>
      </c>
      <c r="G17" s="69"/>
    </row>
    <row r="18" spans="1:8" x14ac:dyDescent="0.25">
      <c r="A18" s="27" t="s">
        <v>36</v>
      </c>
      <c r="B18" s="4">
        <f t="shared" si="0"/>
        <v>103</v>
      </c>
      <c r="C18" s="34">
        <f>VLOOKUP(A18,'Meeting Points'!$A$4:$B$91,2,FALSE)</f>
        <v>28</v>
      </c>
      <c r="D18" s="4">
        <f>VLOOKUP(A18,'Tournament Points'!$A$6:$C$31,3,FALSE)</f>
        <v>75</v>
      </c>
      <c r="E18" s="88">
        <f>VLOOKUP(A18,'Tournament Points'!$A$6:$C$32,2,FALSE)</f>
        <v>5.4399999999999995</v>
      </c>
      <c r="F18" s="17" t="s">
        <v>19</v>
      </c>
      <c r="G18" s="69"/>
    </row>
    <row r="19" spans="1:8" x14ac:dyDescent="0.25">
      <c r="A19" s="27" t="s">
        <v>49</v>
      </c>
      <c r="B19" s="4">
        <f t="shared" si="0"/>
        <v>35</v>
      </c>
      <c r="C19" s="34">
        <f>VLOOKUP(A19,'Meeting Points'!$A$4:$B$91,2,FALSE)</f>
        <v>28</v>
      </c>
      <c r="D19" s="4">
        <f>VLOOKUP(A19,'Tournament Points'!$A$6:$C$31,3,FALSE)</f>
        <v>7</v>
      </c>
      <c r="E19" s="88">
        <f>VLOOKUP(A19,'Tournament Points'!$A$6:$C$32,2,FALSE)</f>
        <v>0</v>
      </c>
      <c r="F19" s="17" t="s">
        <v>19</v>
      </c>
      <c r="G19" s="69"/>
    </row>
    <row r="20" spans="1:8" x14ac:dyDescent="0.25">
      <c r="A20" s="27" t="s">
        <v>43</v>
      </c>
      <c r="B20" s="4">
        <f t="shared" si="0"/>
        <v>56</v>
      </c>
      <c r="C20" s="34">
        <f>VLOOKUP(A20,'Meeting Points'!$A$4:$B$91,2,FALSE)</f>
        <v>14</v>
      </c>
      <c r="D20" s="4">
        <f>VLOOKUP(A20,'Tournament Points'!$A$6:$C$31,3,FALSE)</f>
        <v>42</v>
      </c>
      <c r="E20" s="88">
        <f>VLOOKUP(A20,'Tournament Points'!$A$6:$C$32,2,FALSE)</f>
        <v>3.2</v>
      </c>
      <c r="F20" s="17" t="s">
        <v>19</v>
      </c>
      <c r="G20" s="69"/>
    </row>
    <row r="21" spans="1:8" x14ac:dyDescent="0.25">
      <c r="A21" s="27" t="s">
        <v>39</v>
      </c>
      <c r="B21" s="4">
        <f t="shared" si="0"/>
        <v>129</v>
      </c>
      <c r="C21" s="34">
        <f>VLOOKUP(A21,'Meeting Points'!$A$4:$B$91,2,FALSE)</f>
        <v>49</v>
      </c>
      <c r="D21" s="4">
        <f>VLOOKUP(A21,'Tournament Points'!$A$6:$C$31,3,FALSE)</f>
        <v>80</v>
      </c>
      <c r="E21" s="88">
        <f>VLOOKUP(A21,'Tournament Points'!$A$6:$C$32,2,FALSE)</f>
        <v>8.83</v>
      </c>
      <c r="F21" s="17" t="s">
        <v>18</v>
      </c>
      <c r="G21" s="69"/>
    </row>
    <row r="22" spans="1:8" x14ac:dyDescent="0.25">
      <c r="A22" s="27" t="s">
        <v>32</v>
      </c>
      <c r="B22" s="4">
        <f t="shared" si="0"/>
        <v>92</v>
      </c>
      <c r="C22" s="34">
        <f>VLOOKUP(A22,'Meeting Points'!$A$4:$B$91,2,FALSE)</f>
        <v>42</v>
      </c>
      <c r="D22" s="4">
        <f>VLOOKUP(A22,'Tournament Points'!$A$6:$C$31,3,FALSE)</f>
        <v>50</v>
      </c>
      <c r="E22" s="88">
        <f>VLOOKUP(A22,'Tournament Points'!$A$6:$C$32,2,FALSE)</f>
        <v>8.0500000000000007</v>
      </c>
      <c r="F22" s="17" t="s">
        <v>19</v>
      </c>
      <c r="G22" s="69"/>
    </row>
    <row r="23" spans="1:8" x14ac:dyDescent="0.25">
      <c r="A23" s="27" t="s">
        <v>40</v>
      </c>
      <c r="B23" s="4">
        <f t="shared" si="0"/>
        <v>70</v>
      </c>
      <c r="C23" s="34">
        <f>VLOOKUP(A23,'Meeting Points'!$A$4:$B$91,2,FALSE)</f>
        <v>56</v>
      </c>
      <c r="D23" s="4">
        <f>VLOOKUP(A23,'Tournament Points'!$A$6:$C$31,3,FALSE)</f>
        <v>14</v>
      </c>
      <c r="E23" s="88">
        <f>VLOOKUP(A23,'Tournament Points'!$A$6:$C$32,2,FALSE)</f>
        <v>0</v>
      </c>
      <c r="F23" s="17" t="s">
        <v>18</v>
      </c>
      <c r="G23" s="69"/>
    </row>
    <row r="24" spans="1:8" x14ac:dyDescent="0.25">
      <c r="A24" s="27" t="s">
        <v>41</v>
      </c>
      <c r="B24" s="4">
        <f t="shared" si="0"/>
        <v>7</v>
      </c>
      <c r="C24" s="34">
        <f>VLOOKUP(A24,'Meeting Points'!$A$4:$B$91,2,FALSE)</f>
        <v>7</v>
      </c>
      <c r="D24" s="4">
        <f>VLOOKUP(A24,'Tournament Points'!$A$6:$C$31,3,FALSE)</f>
        <v>0</v>
      </c>
      <c r="E24" s="88">
        <f>VLOOKUP(A24,'Tournament Points'!$A$6:$C$32,2,FALSE)</f>
        <v>0</v>
      </c>
      <c r="F24" s="17" t="s">
        <v>18</v>
      </c>
      <c r="G24" s="69"/>
    </row>
    <row r="25" spans="1:8" x14ac:dyDescent="0.25">
      <c r="A25" s="27" t="s">
        <v>45</v>
      </c>
      <c r="B25" s="4">
        <f t="shared" si="0"/>
        <v>89</v>
      </c>
      <c r="C25" s="34">
        <f>VLOOKUP(A25,'Meeting Points'!$A$4:$B$91,2,FALSE)</f>
        <v>49</v>
      </c>
      <c r="D25" s="4">
        <f>VLOOKUP(A25,'Tournament Points'!$A$6:$C$31,3,FALSE)</f>
        <v>40</v>
      </c>
      <c r="E25" s="88">
        <f>VLOOKUP(A25,'Tournament Points'!$A$6:$C$32,2,FALSE)</f>
        <v>1.46</v>
      </c>
      <c r="F25" s="17" t="s">
        <v>18</v>
      </c>
      <c r="G25" s="69"/>
    </row>
    <row r="26" spans="1:8" x14ac:dyDescent="0.25">
      <c r="A26" s="32"/>
      <c r="B26" s="4"/>
      <c r="C26" s="34"/>
      <c r="D26" s="4"/>
      <c r="E26" s="17"/>
      <c r="G26" s="68">
        <f>SUM(G2:G25)</f>
        <v>0</v>
      </c>
      <c r="H26" s="68" t="s">
        <v>21</v>
      </c>
    </row>
    <row r="27" spans="1:8" x14ac:dyDescent="0.25">
      <c r="A27" s="32"/>
      <c r="B27" s="4"/>
      <c r="C27" s="34"/>
      <c r="D27" s="4"/>
      <c r="E27" s="17"/>
    </row>
    <row r="28" spans="1:8" x14ac:dyDescent="0.25">
      <c r="A28" s="32"/>
      <c r="B28" s="4"/>
      <c r="C28" s="34"/>
      <c r="D28" s="4"/>
      <c r="E28" s="17"/>
    </row>
    <row r="29" spans="1:8" x14ac:dyDescent="0.25">
      <c r="A29" s="32"/>
      <c r="B29" s="4"/>
      <c r="C29" s="34"/>
      <c r="D29" s="4"/>
      <c r="E29" s="17"/>
    </row>
    <row r="30" spans="1:8" x14ac:dyDescent="0.25">
      <c r="A30" s="32"/>
      <c r="B30" s="4"/>
      <c r="C30" s="34"/>
      <c r="D30" s="4"/>
      <c r="E30" s="17"/>
    </row>
  </sheetData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"/>
  <sheetViews>
    <sheetView workbookViewId="0">
      <selection activeCell="G29" sqref="G29"/>
    </sheetView>
  </sheetViews>
  <sheetFormatPr defaultRowHeight="15" x14ac:dyDescent="0.25"/>
  <cols>
    <col min="1" max="1" width="13.5703125" bestFit="1" customWidth="1"/>
    <col min="2" max="2" width="16.140625" bestFit="1" customWidth="1"/>
    <col min="5" max="5" width="14.85546875" customWidth="1"/>
    <col min="6" max="6" width="13.140625" bestFit="1" customWidth="1"/>
    <col min="7" max="7" width="14.85546875" bestFit="1" customWidth="1"/>
  </cols>
  <sheetData>
    <row r="1" spans="1:7" ht="19.5" thickBot="1" x14ac:dyDescent="0.35">
      <c r="A1" s="108" t="s">
        <v>51</v>
      </c>
      <c r="B1" s="109"/>
    </row>
    <row r="2" spans="1:7" ht="18.75" x14ac:dyDescent="0.3">
      <c r="A2" s="72" t="s">
        <v>19</v>
      </c>
      <c r="B2" s="72" t="s">
        <v>31</v>
      </c>
      <c r="F2" s="84"/>
      <c r="G2" s="15"/>
    </row>
    <row r="3" spans="1:7" x14ac:dyDescent="0.25">
      <c r="A3" s="16"/>
      <c r="B3" s="16"/>
      <c r="F3" s="84"/>
      <c r="G3" s="15"/>
    </row>
    <row r="4" spans="1:7" x14ac:dyDescent="0.25">
      <c r="A4" s="16"/>
      <c r="B4" s="16"/>
      <c r="F4" s="84"/>
      <c r="G4" s="85"/>
    </row>
    <row r="5" spans="1:7" x14ac:dyDescent="0.25">
      <c r="A5" s="16"/>
      <c r="B5" s="42"/>
      <c r="F5" s="15"/>
      <c r="G5" s="15"/>
    </row>
    <row r="6" spans="1:7" x14ac:dyDescent="0.25">
      <c r="A6" s="16"/>
      <c r="B6" s="16"/>
      <c r="F6" s="15"/>
      <c r="G6" s="85"/>
    </row>
    <row r="7" spans="1:7" x14ac:dyDescent="0.25">
      <c r="A7" s="16"/>
      <c r="B7" s="42"/>
      <c r="F7" s="84"/>
      <c r="G7" s="15"/>
    </row>
    <row r="8" spans="1:7" x14ac:dyDescent="0.25">
      <c r="A8" s="16"/>
      <c r="B8" s="16"/>
      <c r="F8" s="84"/>
      <c r="G8" s="15"/>
    </row>
    <row r="9" spans="1:7" x14ac:dyDescent="0.25">
      <c r="A9" s="16"/>
      <c r="B9" s="16"/>
      <c r="F9" s="84"/>
      <c r="G9" s="15"/>
    </row>
    <row r="10" spans="1:7" x14ac:dyDescent="0.25">
      <c r="A10" s="16"/>
      <c r="B10" s="16"/>
      <c r="E10" s="86"/>
      <c r="F10" s="15"/>
      <c r="G10" s="65"/>
    </row>
    <row r="11" spans="1:7" x14ac:dyDescent="0.25">
      <c r="A11" s="16"/>
      <c r="B11" s="73"/>
      <c r="C11" s="75" t="s">
        <v>33</v>
      </c>
      <c r="F11" s="15"/>
    </row>
  </sheetData>
  <mergeCells count="1">
    <mergeCell ref="A1:B1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Club Member Standings</vt:lpstr>
      <vt:lpstr>Tournament Points</vt:lpstr>
      <vt:lpstr>Meeting Points</vt:lpstr>
      <vt:lpstr>Member Summary</vt:lpstr>
      <vt:lpstr>Classic Pairings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</dc:creator>
  <cp:lastModifiedBy>Rex Harris</cp:lastModifiedBy>
  <cp:lastPrinted>2018-06-08T12:25:57Z</cp:lastPrinted>
  <dcterms:created xsi:type="dcterms:W3CDTF">2014-01-06T20:29:30Z</dcterms:created>
  <dcterms:modified xsi:type="dcterms:W3CDTF">2023-05-09T20:03:27Z</dcterms:modified>
</cp:coreProperties>
</file>